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4915" windowHeight="11310"/>
  </bookViews>
  <sheets>
    <sheet name="Приложение 10" sheetId="1" r:id="rId1"/>
  </sheets>
  <definedNames>
    <definedName name="_xlnm.Print_Titles" localSheetId="0">'Приложение 10'!$4:$6</definedName>
    <definedName name="_xlnm.Print_Area" localSheetId="0">'Приложение 10'!$A$1:$R$53</definedName>
  </definedNames>
  <calcPr calcId="162913"/>
</workbook>
</file>

<file path=xl/calcChain.xml><?xml version="1.0" encoding="utf-8"?>
<calcChain xmlns="http://schemas.openxmlformats.org/spreadsheetml/2006/main">
  <c r="H7" i="1" l="1"/>
  <c r="I7" i="1"/>
  <c r="J7" i="1"/>
  <c r="L7" i="1"/>
  <c r="N7" i="1"/>
  <c r="Q7" i="1"/>
  <c r="R7" i="1"/>
  <c r="G8" i="1"/>
  <c r="K8" i="1"/>
  <c r="G9" i="1"/>
  <c r="K9" i="1"/>
  <c r="G10" i="1"/>
  <c r="O10" i="1"/>
  <c r="K10" i="1" s="1"/>
  <c r="G11" i="1"/>
  <c r="K11" i="1"/>
  <c r="G12" i="1"/>
  <c r="M12" i="1"/>
  <c r="M7" i="1" s="1"/>
  <c r="G13" i="1"/>
  <c r="K13" i="1"/>
  <c r="G14" i="1"/>
  <c r="K14" i="1"/>
  <c r="G15" i="1"/>
  <c r="K15" i="1"/>
  <c r="G16" i="1"/>
  <c r="K16" i="1"/>
  <c r="G17" i="1"/>
  <c r="K17" i="1"/>
  <c r="G18" i="1"/>
  <c r="K18" i="1"/>
  <c r="G19" i="1"/>
  <c r="K19" i="1"/>
  <c r="G20" i="1"/>
  <c r="K20" i="1"/>
  <c r="G21" i="1"/>
  <c r="K21" i="1"/>
  <c r="G22" i="1"/>
  <c r="K22" i="1"/>
  <c r="G23" i="1"/>
  <c r="K23" i="1"/>
  <c r="G24" i="1"/>
  <c r="K24" i="1"/>
  <c r="G25" i="1"/>
  <c r="K25" i="1"/>
  <c r="G26" i="1"/>
  <c r="K26" i="1"/>
  <c r="G27" i="1"/>
  <c r="G28" i="1"/>
  <c r="K28" i="1"/>
  <c r="G29" i="1"/>
  <c r="K29" i="1"/>
  <c r="G30" i="1"/>
  <c r="O30" i="1"/>
  <c r="Q30" i="1"/>
  <c r="G31" i="1"/>
  <c r="K31" i="1"/>
  <c r="G32" i="1"/>
  <c r="K32" i="1"/>
  <c r="G33" i="1"/>
  <c r="K33" i="1"/>
  <c r="G34" i="1"/>
  <c r="K34" i="1"/>
  <c r="G35" i="1"/>
  <c r="K35" i="1"/>
  <c r="G36" i="1"/>
  <c r="K36" i="1"/>
  <c r="Q36" i="1"/>
  <c r="G37" i="1"/>
  <c r="K37" i="1"/>
  <c r="G38" i="1"/>
  <c r="K38" i="1"/>
  <c r="G39" i="1"/>
  <c r="K39" i="1"/>
  <c r="G40" i="1"/>
  <c r="K40" i="1"/>
  <c r="G41" i="1"/>
  <c r="K41" i="1"/>
  <c r="G42" i="1"/>
  <c r="K42" i="1"/>
  <c r="G43" i="1"/>
  <c r="K43" i="1"/>
  <c r="G44" i="1"/>
  <c r="K44" i="1"/>
  <c r="G45" i="1"/>
  <c r="K45" i="1"/>
  <c r="G46" i="1"/>
  <c r="K46" i="1"/>
  <c r="G47" i="1"/>
  <c r="K47" i="1"/>
  <c r="G48" i="1"/>
  <c r="K48" i="1"/>
  <c r="G49" i="1"/>
  <c r="K49" i="1"/>
  <c r="G50" i="1"/>
  <c r="K50" i="1"/>
  <c r="G51" i="1"/>
  <c r="K51" i="1"/>
  <c r="G52" i="1"/>
  <c r="K52" i="1"/>
  <c r="G53" i="1"/>
  <c r="K53" i="1"/>
  <c r="O7" i="1" l="1"/>
  <c r="G7" i="1"/>
  <c r="K30" i="1"/>
  <c r="K12" i="1"/>
  <c r="K7" i="1" l="1"/>
</calcChain>
</file>

<file path=xl/sharedStrings.xml><?xml version="1.0" encoding="utf-8"?>
<sst xmlns="http://schemas.openxmlformats.org/spreadsheetml/2006/main" count="266" uniqueCount="206">
  <si>
    <t>ООО "Хадиша"</t>
  </si>
  <si>
    <t>4138 тонн овощей в год</t>
  </si>
  <si>
    <t>0 (2019)</t>
  </si>
  <si>
    <t>2019 -2021 годы</t>
  </si>
  <si>
    <t>7) "Строительство тепличного комплекса на площади 5 га в с. Новый Шарой Ачхой-Мартановского муниципального района Чеченской Республики"</t>
  </si>
  <si>
    <t>ООО "Агродар"</t>
  </si>
  <si>
    <t>40 тонн риса-сырца в сутки</t>
  </si>
  <si>
    <t>6) "Организация производства риса-сырца и его переработка на промышленной основе производительностью 40 тонн в сутки"</t>
  </si>
  <si>
    <t>ООО "Спагетти"</t>
  </si>
  <si>
    <t>4000 тонн макаронных изделий в год</t>
  </si>
  <si>
    <t>2019 - 2020 годы</t>
  </si>
  <si>
    <t>5) "Восстановление и реконструкция макаронной фабрики"</t>
  </si>
  <si>
    <t>ООО "ФРУТТИС ГРУПП"</t>
  </si>
  <si>
    <t>10000 тонн в год</t>
  </si>
  <si>
    <t>2 (2019)</t>
  </si>
  <si>
    <t>2018 - 2019 годы</t>
  </si>
  <si>
    <t>4) "Закладка многолетних насаждений интенсивного типа с капельным орошением площадью 300 га в с. Бачи-Юрт, Курчалоевского района и хранилища продукции на 10000 тонн"</t>
  </si>
  <si>
    <t>АО Райпищекомбинат "Урус-Мартановский"</t>
  </si>
  <si>
    <t>475 тыс. дал. безалкогольных напитков, 792 тн хлеба, 4 муб. фруктовых соков, расфасовка 26,8 тн чая, реализация 1440 тн мяса, 720 тн рыбы и море продуктов, молока 540 тн</t>
  </si>
  <si>
    <t>100 (2019)</t>
  </si>
  <si>
    <t>2017 - 2018 годы</t>
  </si>
  <si>
    <t>3) "Строительство (реконструкция) ЗАО Райпищекомбинат "Урус-Мартановский" в г. Урус-Мартан, Урус-Мартановского района Чеченской Республики"</t>
  </si>
  <si>
    <t>ООО "МЕДИКС"</t>
  </si>
  <si>
    <t>4000 тонн</t>
  </si>
  <si>
    <t>63 (2019)</t>
  </si>
  <si>
    <t>2) "Строительство овощехранилища на 4 тыс. тонн в Чеченской Республике"</t>
  </si>
  <si>
    <t>ООО "Молочная компания "Кавказское здоровье"</t>
  </si>
  <si>
    <t>1200 дойных коров, 10700 тонн молока в год</t>
  </si>
  <si>
    <t>48 (2019)</t>
  </si>
  <si>
    <t>Чеченская Республика (7)</t>
  </si>
  <si>
    <t>ООО "Каспийский завод стекловолокна"</t>
  </si>
  <si>
    <t>2365 тыс. тонн стекловолокна в год</t>
  </si>
  <si>
    <t>2019 - 2021 годы</t>
  </si>
  <si>
    <t>4) "Производство стекловолокна и изделий из него"</t>
  </si>
  <si>
    <t>ООО "АгроМир"</t>
  </si>
  <si>
    <t>2700 тонн в год</t>
  </si>
  <si>
    <t>99 (2019)</t>
  </si>
  <si>
    <t>2017 год</t>
  </si>
  <si>
    <t>3) "Строительство тепличного комплекса ООО "АгроМир" площадью 10 га в МО г. Махачкала, пос. Ленинкент"</t>
  </si>
  <si>
    <t>ООО "Югагрохолдинг"</t>
  </si>
  <si>
    <t>2750 тонн в год</t>
  </si>
  <si>
    <t>79 (2019)</t>
  </si>
  <si>
    <t>2) "Тепличный комплекс ООО "Югагрохолдинг" (2-я очередь 5 га)"</t>
  </si>
  <si>
    <t>ООО "Матис"</t>
  </si>
  <si>
    <t>150000 тонн в год</t>
  </si>
  <si>
    <t>40 (2019)</t>
  </si>
  <si>
    <t>2017 - 2019 годы</t>
  </si>
  <si>
    <t>1) "Строительство завода по производству гипса и гипсосодержащих строительных материалов в промышленной зоне, с. Кафыр-Кумух Республики Дагестан"</t>
  </si>
  <si>
    <t>Республика Дагестан (6)</t>
  </si>
  <si>
    <t>ООО "ЮгАгроГрупп"</t>
  </si>
  <si>
    <t>Мощность плодохранилища 5100 тонн, урожайность 3603 тонны яблок в год</t>
  </si>
  <si>
    <t>ООО "САД"</t>
  </si>
  <si>
    <t>Мощность хранения 2560 тонн, сортировка - 2560 тонн в год, урожайность яблок - 2402 тонн в год</t>
  </si>
  <si>
    <t>2019 год</t>
  </si>
  <si>
    <t>ООО "КАБАРДИНСКИЕ ЯБЛОКИ"</t>
  </si>
  <si>
    <t>Мощность плодохранилища 6368 тонн, объем продаж яблок - 2695 тонн в год</t>
  </si>
  <si>
    <t>52 (2019)</t>
  </si>
  <si>
    <t>8) "Закладка яблоневого сада и строительство плодохранилища в Чегемском муниципальном районе"</t>
  </si>
  <si>
    <t>ООО "Верхние голубые озера"</t>
  </si>
  <si>
    <t>107404 посетителей в год</t>
  </si>
  <si>
    <t>75 (2019)</t>
  </si>
  <si>
    <t>7) "Создание туристического комплекса "Верхние Голубые Озера" в Черкесском районе"</t>
  </si>
  <si>
    <t>ООО "Альфа Плюс"</t>
  </si>
  <si>
    <t>хранение - 3400 тонн в год, урожайность - 2376 тонн в год</t>
  </si>
  <si>
    <t>90 (2019)</t>
  </si>
  <si>
    <t>ООО "АГРОХОЛД"</t>
  </si>
  <si>
    <t>7000 тонн плодохранилища</t>
  </si>
  <si>
    <t>45 (2019)</t>
  </si>
  <si>
    <t>ООО ИПА "ОТБОР"</t>
  </si>
  <si>
    <t>5000 тонн</t>
  </si>
  <si>
    <t>2018 год</t>
  </si>
  <si>
    <t>4) "Создание селекционно-семеноводческого центра"</t>
  </si>
  <si>
    <t>ООО "СадСервис"</t>
  </si>
  <si>
    <t>348 тыс. шт. в год</t>
  </si>
  <si>
    <t>100 (2018)</t>
  </si>
  <si>
    <t>3) "Строительство завода по производству бетонных столбиков (шпалер)"</t>
  </si>
  <si>
    <t>ООО ТД "СтройМаш"</t>
  </si>
  <si>
    <t>9624 тыс. шт. в год</t>
  </si>
  <si>
    <t>2) "Модернизация завода по выпуску пластиковой тары"</t>
  </si>
  <si>
    <t>ООО "НЭЖАН"</t>
  </si>
  <si>
    <t>АО "КабБалкВольфрам"</t>
  </si>
  <si>
    <t>4000 тонн в год</t>
  </si>
  <si>
    <t>"Перевод Нальчикского гидрометаллургического завода на новую территорию. Создание инновационного, наукоемкого, экологически безопасного производства вольфрамового ангидрида, освоение производства новой продукции, отвечающей по качеству лучшим мировым стандартам"</t>
  </si>
  <si>
    <t>Кабардино-Балкарская Республика (5)</t>
  </si>
  <si>
    <t>ООО "Архыз-Фрут Логистик"</t>
  </si>
  <si>
    <t>14650 тонн фруктов в год</t>
  </si>
  <si>
    <t>4) "Закладка фруктового сада интенсивного типа в Карачаево-Черкесской Республике"</t>
  </si>
  <si>
    <t>ООО "Сады Карачаево-Черкесии"</t>
  </si>
  <si>
    <t>8993 тонн в год</t>
  </si>
  <si>
    <t>77 (2019)</t>
  </si>
  <si>
    <t>2017 - 2020 годы</t>
  </si>
  <si>
    <t>3) "Закладка фруктового сада интенсивного типа в Карачаево-Черкесской Республике"</t>
  </si>
  <si>
    <t>ООО ИСК "Кубанское"</t>
  </si>
  <si>
    <t>75 номеров
+2400 чел/час</t>
  </si>
  <si>
    <t>95 (2019)</t>
  </si>
  <si>
    <t>2) "Расширение и модернизация туристско-рекреационного комплекса "Домбай"</t>
  </si>
  <si>
    <t>ООО "Шанс"</t>
  </si>
  <si>
    <t>750 торговых мест</t>
  </si>
  <si>
    <t>1) "Строительство агропромышленного парка на территории Карачаево-Черкесской Республики"</t>
  </si>
  <si>
    <t>Карачаево-Черкесская Республика (4)</t>
  </si>
  <si>
    <t>н.д.</t>
  </si>
  <si>
    <t>ООО "ЗАС "РИАЛ"</t>
  </si>
  <si>
    <t>10000 тонн продукции литья в год</t>
  </si>
  <si>
    <t>ООО "Лесоперерабатывающий комбинат "МУЖИЧИ"</t>
  </si>
  <si>
    <t>не менее 48000 м. куб продукции в год (брус, доска, мебельный щит, погонажные изделия)</t>
  </si>
  <si>
    <t>47 (2019)</t>
  </si>
  <si>
    <t>5) "Лесоперерабатывающий комбинат "МУЖИЧИ"</t>
  </si>
  <si>
    <t>ООО "БестБренд"</t>
  </si>
  <si>
    <t>96,7 млн. штук детских санитарно-гигиенических средств в год</t>
  </si>
  <si>
    <t>1 (2019)</t>
  </si>
  <si>
    <t>4) "Завод по производству детских санитарно-гигиенических средств "БестБренд"</t>
  </si>
  <si>
    <t>ООО "КСМ Неон"</t>
  </si>
  <si>
    <t>40 млн. штук в год</t>
  </si>
  <si>
    <t>9 (2019)</t>
  </si>
  <si>
    <t>3) "Реконструкция комбината строительных материалов НЕОН"</t>
  </si>
  <si>
    <t>ООО "РИАК"</t>
  </si>
  <si>
    <t>6600 тонн в год</t>
  </si>
  <si>
    <t>100 (2017)</t>
  </si>
  <si>
    <t>2) "Строительство завода по изготовлению алюминиевых профилей РИАК на территории Республики Ингушетия"</t>
  </si>
  <si>
    <t>ООО "Птицекомплекс "Южный"</t>
  </si>
  <si>
    <t>10235 тонн в год</t>
  </si>
  <si>
    <t>46 (2019)</t>
  </si>
  <si>
    <t>Республика Ингушетия (3)</t>
  </si>
  <si>
    <t>ООО "Грин"</t>
  </si>
  <si>
    <t>В месяц: экспорт грузов - 3000 тонн; импорт грузов - 3000 тонн; аренда склада - 1000 кв.м.; транспортные услуги - 72 единицы</t>
  </si>
  <si>
    <t>51 (2019)</t>
  </si>
  <si>
    <t>9) "Логопарк Green"</t>
  </si>
  <si>
    <t>ООО "Колос-2019"</t>
  </si>
  <si>
    <t>Годовая мощность: уборка: пшеницы 30210 га, кукурузы на зерно 12825 га, сои на зерно 9975 га, озимого рапса 10070 га, подсолнечника 10260 га; перевозка негабаритных грузов 240 тыс. км; химобработка полей 41800 га; пахота 8835 га; сев пропашных культур 9500 га; предпосевная обработка почвы 6650 га</t>
  </si>
  <si>
    <t>81 (2019)</t>
  </si>
  <si>
    <t>8) "Создание агротехнологического комплекса "Кировский"</t>
  </si>
  <si>
    <t>ООО "Объединенная строительная компания 21 век"</t>
  </si>
  <si>
    <t>Годовая мощность: перегородочный камень (390х90х188) 9813,3 тыс. шт., стеновой камень (390х190х188) 5553,9 тыс. шт., плита (1,653 м.куб) 18360 шт., тротуарная плитка (0,06 м. куб) 271,3 тыс. м. кв., кирпич облицовочный 5673,1 тыс. шт., элемент каркаса (0,95 м. куб) 1735,9 шт., бордюрный камень 114471,3 шт., фундаментный блок 12360 шт., лестничная ступень (0,02 м. куб) 3000 шт.</t>
  </si>
  <si>
    <t>31 (2019)</t>
  </si>
  <si>
    <t>7) "Создание предприятия по производству строительных материалов"</t>
  </si>
  <si>
    <t>ООО "Фундук Алании"</t>
  </si>
  <si>
    <t>749,7 тонн фундука (неочищенный) в год</t>
  </si>
  <si>
    <t>66 (2019)</t>
  </si>
  <si>
    <t>2019 - 2024 годы</t>
  </si>
  <si>
    <t>6) "Закладка сада фундука 200 га"</t>
  </si>
  <si>
    <t>ООО "Владка"</t>
  </si>
  <si>
    <t>6029,8 тонн яблок в год</t>
  </si>
  <si>
    <t>ООО "СИГМА ПРЕМИУМ"</t>
  </si>
  <si>
    <t>661,96 тонн в год (колбасная и пельменная продукция)</t>
  </si>
  <si>
    <t>4) "Организация производства колбасной и пельменной продукции"</t>
  </si>
  <si>
    <t>ООО "ДИГ-АГРО"</t>
  </si>
  <si>
    <t>69360 га (уборка урожая в год); 19000 га (пахота в год); 10100 га (предпосевная обработка почвы в год); 3000 га (сев пропашных культур в год)</t>
  </si>
  <si>
    <t>3) "Создание машинно-технологической станции "Ирафская"</t>
  </si>
  <si>
    <t>ООО "СТК-59"</t>
  </si>
  <si>
    <t>38690 человек в год</t>
  </si>
  <si>
    <t>2) "Строительство туристического комплекса с гостиницей на 50 номеров в Куртатинском ущелье РСО - Алания"</t>
  </si>
  <si>
    <t>ООО "ДИГ-Агро"</t>
  </si>
  <si>
    <t>50000 тонн в год (сушка, очистка)</t>
  </si>
  <si>
    <t>1) "Создание комплекса по приемке, хранению и первичной подработке зерна"</t>
  </si>
  <si>
    <t>Республика Северная Осетия - Алания (2)</t>
  </si>
  <si>
    <t>ООО СХП им. С.В.Луценко "Пролетарская Воля"</t>
  </si>
  <si>
    <t>4326 тонн яблок в год</t>
  </si>
  <si>
    <t>37 (2019)</t>
  </si>
  <si>
    <t>2019 - 2023 годы</t>
  </si>
  <si>
    <t>5) "Закладка яблоневого сада суперинтенсивного типа"</t>
  </si>
  <si>
    <t>ООО "СТАВПРИЦЕП-ИНВЕСТ"</t>
  </si>
  <si>
    <t>1593 единицы автоприцепов в год</t>
  </si>
  <si>
    <t>4) "Организация производства прицепной техники"</t>
  </si>
  <si>
    <t>ООО "Ставропольская Фруктовая Долина"</t>
  </si>
  <si>
    <t>13835 тонн в год</t>
  </si>
  <si>
    <t>30 (2019)</t>
  </si>
  <si>
    <t>2018 - 2021 годы</t>
  </si>
  <si>
    <t>3) "Закладка интенсивного фруктового сада на территории Ставропольского края"</t>
  </si>
  <si>
    <t>ООО "Кубаночка Ставрополья"</t>
  </si>
  <si>
    <t>2115 тонн в год</t>
  </si>
  <si>
    <t>2) "Организация производства хлебобулочных изделий"</t>
  </si>
  <si>
    <t>ООО "Агроальянс Инвест"</t>
  </si>
  <si>
    <t>10200 тонн молока в год</t>
  </si>
  <si>
    <t>Ставропольский край (1)</t>
  </si>
  <si>
    <t>Всего</t>
  </si>
  <si>
    <t>ВПРМ</t>
  </si>
  <si>
    <t>НРМ</t>
  </si>
  <si>
    <t>прочие затраты, включая пополнение оборотных средств</t>
  </si>
  <si>
    <t>объекты недвижимости</t>
  </si>
  <si>
    <t>оборудование</t>
  </si>
  <si>
    <t>СМР</t>
  </si>
  <si>
    <t>стоимость, включая НДС (млн рублей):</t>
  </si>
  <si>
    <t>всего</t>
  </si>
  <si>
    <t>в том числе по годам реализации (млн рублей):</t>
  </si>
  <si>
    <t>Социально-экономический эффект</t>
  </si>
  <si>
    <t>Привлеченные средства инвесторов (собственные и заемные)</t>
  </si>
  <si>
    <t>Сметная стоимость инвестиционного проекта</t>
  </si>
  <si>
    <t>Размер субсидии за счет средств федерального бюджета</t>
  </si>
  <si>
    <t>Юридическое лицо</t>
  </si>
  <si>
    <t>Мощность</t>
  </si>
  <si>
    <t>Уровень технической готовности, %</t>
  </si>
  <si>
    <t>Срок реализации</t>
  </si>
  <si>
    <t>Наименование инвестиционного проекта</t>
  </si>
  <si>
    <t>Субъект СКФО/пГП-35</t>
  </si>
  <si>
    <t>1) "Модернизация животноводческого комплекса молочного направления на 
1 700 коров"</t>
  </si>
  <si>
    <t>5) "Закладка интенсивного сада 135 га и строительство фруктохранилища 5 000 тонн"</t>
  </si>
  <si>
    <t>1) "Птицекомплекс по выращиванию и глубокой переработке мяса индейки, производительностью 10  235 тонн в год"</t>
  </si>
  <si>
    <t>6) "Завод алюминиевых сплавов "РИАЛ" мощностью до 10 000 тонн продукции в год"</t>
  </si>
  <si>
    <t>1) "Строительство завода по производству лакокрасочных материалов мощностью до 
10 000 тонн"</t>
  </si>
  <si>
    <t>5) "Строительство плодохранилища на    7 000 тонн с участком сортировки в г.Баксан"</t>
  </si>
  <si>
    <t>6) "Строительство современных плодохранилищ на 3 400 тонн и закладка интенсивного яблоневого сада на площади 33 га"</t>
  </si>
  <si>
    <t>9) "Строительство современных плодохранилищ на 2 560 тонн и закладка интенсивного яблоневого сада на площади 30,5 га"</t>
  </si>
  <si>
    <t>10) "Строительство плодохранилищ на 3 400 тонн по адресу: КБР, с.Герменчик, за чертой населенного пункта"</t>
  </si>
  <si>
    <t>1) "Строительство 2-й очереди молочного кластера (молочно-товарная ферма на 1 200 дойных коров) на территории Гудермесского района Чеченской Республики в пгт Ойсхара"</t>
  </si>
  <si>
    <t>Информация об основных характеристиках инвестиционных проектов в 2017–2019 годах</t>
  </si>
  <si>
    <t>Приложение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</si>
</sst>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color theme="1"/>
      <name val="Times New Roman"/>
      <family val="1"/>
      <charset val="204"/>
    </font>
    <font>
      <sz val="10"/>
      <name val="Times New Roman"/>
      <family val="1"/>
      <charset val="204"/>
    </font>
    <font>
      <sz val="8"/>
      <color theme="1"/>
      <name val="Times New Roman"/>
      <family val="1"/>
      <charset val="204"/>
    </font>
    <font>
      <sz val="14"/>
      <color theme="1"/>
      <name val="Times New Roman"/>
      <family val="1"/>
      <charset val="204"/>
    </font>
    <font>
      <b/>
      <sz val="8"/>
      <color theme="1"/>
      <name val="Times New Roman"/>
      <family val="1"/>
      <charset val="204"/>
    </font>
    <font>
      <sz val="8"/>
      <name val="Times New Roman"/>
      <family val="1"/>
      <charset val="204"/>
    </font>
    <font>
      <b/>
      <sz val="14"/>
      <name val="Times New Roman"/>
      <family val="1"/>
      <charset val="204"/>
    </font>
    <font>
      <b/>
      <sz val="8"/>
      <name val="Times New Roman"/>
      <family val="1"/>
      <charset val="204"/>
    </font>
    <font>
      <sz val="14"/>
      <name val="Times New Roman"/>
      <family val="1"/>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Fill="1"/>
    <xf numFmtId="0" fontId="2" fillId="0" borderId="1" xfId="0" applyFont="1" applyFill="1" applyBorder="1" applyAlignment="1">
      <alignment horizontal="center" vertical="center" wrapText="1"/>
    </xf>
    <xf numFmtId="164" fontId="1" fillId="0" borderId="0" xfId="0" applyNumberFormat="1" applyFont="1" applyFill="1"/>
    <xf numFmtId="0" fontId="5"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Continuous" vertical="center"/>
    </xf>
    <xf numFmtId="0" fontId="6"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2" fillId="0" borderId="3" xfId="0" applyFont="1" applyFill="1" applyBorder="1" applyAlignment="1">
      <alignment vertical="top"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4" xfId="0" applyFont="1" applyFill="1" applyBorder="1" applyAlignment="1">
      <alignment vertical="top" wrapText="1"/>
    </xf>
    <xf numFmtId="0" fontId="2" fillId="0" borderId="2" xfId="0" applyFont="1" applyFill="1" applyBorder="1" applyAlignment="1">
      <alignment vertical="top" wrapText="1"/>
    </xf>
    <xf numFmtId="4" fontId="9" fillId="0" borderId="1" xfId="0" applyNumberFormat="1"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3" xfId="0" applyFont="1" applyFill="1" applyBorder="1"/>
    <xf numFmtId="0" fontId="2" fillId="0" borderId="2" xfId="0" applyFont="1" applyFill="1" applyBorder="1"/>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7"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5" xfId="0" applyFont="1" applyFill="1" applyBorder="1" applyAlignment="1">
      <alignment horizontal="right" vertical="center" wrapText="1"/>
    </xf>
    <xf numFmtId="0" fontId="4" fillId="0" borderId="0" xfId="0" applyFont="1" applyFill="1" applyAlignment="1">
      <alignment horizontal="right" vertical="center"/>
    </xf>
    <xf numFmtId="0" fontId="6" fillId="0"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T53"/>
  <sheetViews>
    <sheetView tabSelected="1" view="pageBreakPreview" zoomScale="60" zoomScaleNormal="60" workbookViewId="0">
      <pane xSplit="2" ySplit="7" topLeftCell="C47" activePane="bottomRight" state="frozen"/>
      <selection pane="topRight" activeCell="C1" sqref="C1"/>
      <selection pane="bottomLeft" activeCell="A8" sqref="A8"/>
      <selection pane="bottomRight" activeCell="H42" sqref="H42"/>
    </sheetView>
  </sheetViews>
  <sheetFormatPr defaultColWidth="9.140625" defaultRowHeight="12.75" x14ac:dyDescent="0.2"/>
  <cols>
    <col min="1" max="1" width="15.140625" style="1" customWidth="1"/>
    <col min="2" max="2" width="36.28515625" style="1" customWidth="1"/>
    <col min="3" max="4" width="12.5703125" style="1" customWidth="1"/>
    <col min="5" max="5" width="27.42578125" style="1" customWidth="1"/>
    <col min="6" max="6" width="18.85546875" style="1" customWidth="1"/>
    <col min="7" max="16" width="15.85546875" style="1" customWidth="1"/>
    <col min="17" max="18" width="7.85546875" style="1" customWidth="1"/>
    <col min="19" max="19" width="9.140625" style="1"/>
    <col min="20" max="20" width="24.28515625" style="1" customWidth="1"/>
    <col min="21" max="16384" width="9.140625" style="1"/>
  </cols>
  <sheetData>
    <row r="1" spans="1:20" ht="26.25" customHeight="1" x14ac:dyDescent="0.2">
      <c r="O1" s="30" t="s">
        <v>205</v>
      </c>
      <c r="P1" s="30"/>
      <c r="Q1" s="30"/>
      <c r="R1" s="30"/>
    </row>
    <row r="2" spans="1:20" ht="26.25" customHeight="1" x14ac:dyDescent="0.2">
      <c r="A2" s="6" t="s">
        <v>204</v>
      </c>
      <c r="B2" s="6"/>
      <c r="C2" s="6"/>
      <c r="D2" s="6"/>
      <c r="E2" s="6"/>
      <c r="F2" s="6"/>
      <c r="G2" s="6"/>
      <c r="H2" s="6"/>
      <c r="I2" s="6"/>
      <c r="J2" s="6"/>
      <c r="K2" s="6"/>
      <c r="L2" s="6"/>
      <c r="M2" s="6"/>
      <c r="N2" s="6"/>
      <c r="O2" s="6"/>
      <c r="P2" s="6"/>
      <c r="Q2" s="6"/>
      <c r="R2" s="6"/>
    </row>
    <row r="3" spans="1:20" ht="26.25" customHeight="1" x14ac:dyDescent="0.2"/>
    <row r="4" spans="1:20" ht="30.75" customHeight="1" x14ac:dyDescent="0.2">
      <c r="A4" s="26" t="s">
        <v>193</v>
      </c>
      <c r="B4" s="26" t="s">
        <v>192</v>
      </c>
      <c r="C4" s="26" t="s">
        <v>191</v>
      </c>
      <c r="D4" s="24" t="s">
        <v>190</v>
      </c>
      <c r="E4" s="26" t="s">
        <v>189</v>
      </c>
      <c r="F4" s="26" t="s">
        <v>188</v>
      </c>
      <c r="G4" s="26" t="s">
        <v>187</v>
      </c>
      <c r="H4" s="26"/>
      <c r="I4" s="26"/>
      <c r="J4" s="26"/>
      <c r="K4" s="26" t="s">
        <v>186</v>
      </c>
      <c r="L4" s="26"/>
      <c r="M4" s="26"/>
      <c r="N4" s="26"/>
      <c r="O4" s="26"/>
      <c r="P4" s="24" t="s">
        <v>185</v>
      </c>
      <c r="Q4" s="23" t="s">
        <v>184</v>
      </c>
      <c r="R4" s="23"/>
    </row>
    <row r="5" spans="1:20" ht="27.75" customHeight="1" x14ac:dyDescent="0.2">
      <c r="A5" s="26"/>
      <c r="B5" s="26"/>
      <c r="C5" s="26"/>
      <c r="D5" s="31"/>
      <c r="E5" s="26"/>
      <c r="F5" s="26"/>
      <c r="G5" s="24" t="s">
        <v>182</v>
      </c>
      <c r="H5" s="26" t="s">
        <v>183</v>
      </c>
      <c r="I5" s="26"/>
      <c r="J5" s="26"/>
      <c r="K5" s="26" t="s">
        <v>182</v>
      </c>
      <c r="L5" s="26" t="s">
        <v>181</v>
      </c>
      <c r="M5" s="26"/>
      <c r="N5" s="26"/>
      <c r="O5" s="26"/>
      <c r="P5" s="31"/>
      <c r="Q5" s="23"/>
      <c r="R5" s="23"/>
    </row>
    <row r="6" spans="1:20" s="5" customFormat="1" ht="45.75" customHeight="1" x14ac:dyDescent="0.25">
      <c r="A6" s="26"/>
      <c r="B6" s="26"/>
      <c r="C6" s="26"/>
      <c r="D6" s="25"/>
      <c r="E6" s="26"/>
      <c r="F6" s="26"/>
      <c r="G6" s="25"/>
      <c r="H6" s="7" t="s">
        <v>37</v>
      </c>
      <c r="I6" s="7" t="s">
        <v>70</v>
      </c>
      <c r="J6" s="7" t="s">
        <v>53</v>
      </c>
      <c r="K6" s="26"/>
      <c r="L6" s="7" t="s">
        <v>180</v>
      </c>
      <c r="M6" s="7" t="s">
        <v>179</v>
      </c>
      <c r="N6" s="7" t="s">
        <v>178</v>
      </c>
      <c r="O6" s="7" t="s">
        <v>177</v>
      </c>
      <c r="P6" s="25"/>
      <c r="Q6" s="7" t="s">
        <v>176</v>
      </c>
      <c r="R6" s="7" t="s">
        <v>175</v>
      </c>
    </row>
    <row r="7" spans="1:20" s="4" customFormat="1" ht="28.5" customHeight="1" x14ac:dyDescent="0.25">
      <c r="A7" s="27" t="s">
        <v>174</v>
      </c>
      <c r="B7" s="28"/>
      <c r="C7" s="28"/>
      <c r="D7" s="28"/>
      <c r="E7" s="28"/>
      <c r="F7" s="29"/>
      <c r="G7" s="8">
        <f>SUM(G8:G53)</f>
        <v>8629.1740950000021</v>
      </c>
      <c r="H7" s="8">
        <f>SUM(H8:H52)</f>
        <v>2700</v>
      </c>
      <c r="I7" s="8">
        <f>SUM(I8:I52)</f>
        <v>2819.5915999999993</v>
      </c>
      <c r="J7" s="8">
        <f>SUM(J8:J53)</f>
        <v>3109.5824950000001</v>
      </c>
      <c r="K7" s="8">
        <f>SUM(K8:K50)</f>
        <v>27440.805743000004</v>
      </c>
      <c r="L7" s="9">
        <f>SUM(L8:L50)</f>
        <v>12156.271968999999</v>
      </c>
      <c r="M7" s="8">
        <f>SUM(M8:M50)</f>
        <v>11122.631848999999</v>
      </c>
      <c r="N7" s="8">
        <f>SUM(N8:N50)</f>
        <v>106.4</v>
      </c>
      <c r="O7" s="8">
        <f>SUM(O8:O50)</f>
        <v>3656.6919250000005</v>
      </c>
      <c r="P7" s="8"/>
      <c r="Q7" s="10">
        <f>303+258+809+224+446+237+294+Q12+Q18+Q19+Q20+Q21+Q25+Q26+Q27+Q31+Q37+Q38+Q39+Q40+Q41+Q42+Q46+Q51+Q52+Q53</f>
        <v>3399</v>
      </c>
      <c r="R7" s="10">
        <f>12+122+R18+R19+R20+R26+R27+R38+R41+R51+R53</f>
        <v>366</v>
      </c>
    </row>
    <row r="8" spans="1:20" ht="69.75" customHeight="1" x14ac:dyDescent="0.2">
      <c r="A8" s="11" t="s">
        <v>173</v>
      </c>
      <c r="B8" s="12" t="s">
        <v>194</v>
      </c>
      <c r="C8" s="2" t="s">
        <v>70</v>
      </c>
      <c r="D8" s="2" t="s">
        <v>19</v>
      </c>
      <c r="E8" s="2" t="s">
        <v>172</v>
      </c>
      <c r="F8" s="2" t="s">
        <v>171</v>
      </c>
      <c r="G8" s="13">
        <f t="shared" ref="G8:G53" si="0">H8+I8+J8</f>
        <v>337.93</v>
      </c>
      <c r="H8" s="13"/>
      <c r="I8" s="13">
        <v>337.93</v>
      </c>
      <c r="J8" s="13"/>
      <c r="K8" s="13">
        <f t="shared" ref="K8:K26" si="1">SUM(L8:O8)</f>
        <v>1004</v>
      </c>
      <c r="L8" s="9">
        <v>250.96</v>
      </c>
      <c r="M8" s="13">
        <v>219.48</v>
      </c>
      <c r="N8" s="13">
        <v>33.4</v>
      </c>
      <c r="O8" s="13">
        <v>500.16</v>
      </c>
      <c r="P8" s="13">
        <v>644.5</v>
      </c>
      <c r="Q8" s="2">
        <v>84</v>
      </c>
      <c r="R8" s="2"/>
    </row>
    <row r="9" spans="1:20" ht="35.25" customHeight="1" x14ac:dyDescent="0.2">
      <c r="A9" s="11"/>
      <c r="B9" s="12" t="s">
        <v>170</v>
      </c>
      <c r="C9" s="2" t="s">
        <v>70</v>
      </c>
      <c r="D9" s="2" t="s">
        <v>74</v>
      </c>
      <c r="E9" s="2" t="s">
        <v>169</v>
      </c>
      <c r="F9" s="2" t="s">
        <v>168</v>
      </c>
      <c r="G9" s="13">
        <f t="shared" si="0"/>
        <v>19.27</v>
      </c>
      <c r="H9" s="13"/>
      <c r="I9" s="13">
        <v>19.27</v>
      </c>
      <c r="J9" s="13"/>
      <c r="K9" s="13">
        <f t="shared" si="1"/>
        <v>51.800000000000004</v>
      </c>
      <c r="L9" s="9"/>
      <c r="M9" s="13">
        <v>47.6</v>
      </c>
      <c r="N9" s="13"/>
      <c r="O9" s="13">
        <v>4.2</v>
      </c>
      <c r="P9" s="13">
        <v>31.3</v>
      </c>
      <c r="Q9" s="2">
        <v>52</v>
      </c>
      <c r="R9" s="2"/>
      <c r="T9" s="3"/>
    </row>
    <row r="10" spans="1:20" ht="71.25" customHeight="1" x14ac:dyDescent="0.2">
      <c r="A10" s="11"/>
      <c r="B10" s="12" t="s">
        <v>167</v>
      </c>
      <c r="C10" s="2" t="s">
        <v>166</v>
      </c>
      <c r="D10" s="2" t="s">
        <v>165</v>
      </c>
      <c r="E10" s="2" t="s">
        <v>164</v>
      </c>
      <c r="F10" s="2" t="s">
        <v>163</v>
      </c>
      <c r="G10" s="13">
        <f t="shared" si="0"/>
        <v>446.23680000000002</v>
      </c>
      <c r="H10" s="13"/>
      <c r="I10" s="13">
        <v>93.893699999999995</v>
      </c>
      <c r="J10" s="13">
        <v>352.34309999999999</v>
      </c>
      <c r="K10" s="13">
        <f t="shared" si="1"/>
        <v>1115.7</v>
      </c>
      <c r="L10" s="9">
        <v>993.5</v>
      </c>
      <c r="M10" s="13">
        <v>44.7</v>
      </c>
      <c r="N10" s="13"/>
      <c r="O10" s="13">
        <f>75.9+1.6</f>
        <v>77.5</v>
      </c>
      <c r="P10" s="13">
        <v>134.61311000000001</v>
      </c>
      <c r="Q10" s="2">
        <v>67</v>
      </c>
      <c r="R10" s="2"/>
    </row>
    <row r="11" spans="1:20" ht="49.5" customHeight="1" x14ac:dyDescent="0.2">
      <c r="A11" s="11"/>
      <c r="B11" s="12" t="s">
        <v>162</v>
      </c>
      <c r="C11" s="2" t="s">
        <v>70</v>
      </c>
      <c r="D11" s="2" t="s">
        <v>157</v>
      </c>
      <c r="E11" s="2" t="s">
        <v>161</v>
      </c>
      <c r="F11" s="2" t="s">
        <v>160</v>
      </c>
      <c r="G11" s="13">
        <f t="shared" si="0"/>
        <v>48.906300000000002</v>
      </c>
      <c r="H11" s="13"/>
      <c r="I11" s="13">
        <v>48.906300000000002</v>
      </c>
      <c r="J11" s="13"/>
      <c r="K11" s="13">
        <f t="shared" si="1"/>
        <v>122.27</v>
      </c>
      <c r="L11" s="9"/>
      <c r="M11" s="13">
        <v>90.47</v>
      </c>
      <c r="N11" s="13"/>
      <c r="O11" s="13">
        <v>31.8</v>
      </c>
      <c r="P11" s="13">
        <v>26.515000000000001</v>
      </c>
      <c r="Q11" s="2">
        <v>100</v>
      </c>
      <c r="R11" s="2"/>
    </row>
    <row r="12" spans="1:20" ht="89.25" customHeight="1" x14ac:dyDescent="0.2">
      <c r="A12" s="14"/>
      <c r="B12" s="12" t="s">
        <v>159</v>
      </c>
      <c r="C12" s="2" t="s">
        <v>158</v>
      </c>
      <c r="D12" s="2" t="s">
        <v>157</v>
      </c>
      <c r="E12" s="2" t="s">
        <v>156</v>
      </c>
      <c r="F12" s="2" t="s">
        <v>155</v>
      </c>
      <c r="G12" s="13">
        <f t="shared" si="0"/>
        <v>147.65690000000001</v>
      </c>
      <c r="H12" s="13"/>
      <c r="I12" s="13"/>
      <c r="J12" s="13">
        <v>147.65690000000001</v>
      </c>
      <c r="K12" s="13">
        <f t="shared" si="1"/>
        <v>409.08</v>
      </c>
      <c r="L12" s="9">
        <v>218.51</v>
      </c>
      <c r="M12" s="13">
        <f>16.44+45</f>
        <v>61.44</v>
      </c>
      <c r="N12" s="13"/>
      <c r="O12" s="13">
        <v>129.13</v>
      </c>
      <c r="P12" s="13">
        <v>82.409000000000006</v>
      </c>
      <c r="Q12" s="2">
        <v>75</v>
      </c>
      <c r="R12" s="2"/>
    </row>
    <row r="13" spans="1:20" ht="53.25" customHeight="1" x14ac:dyDescent="0.2">
      <c r="A13" s="15" t="s">
        <v>154</v>
      </c>
      <c r="B13" s="12" t="s">
        <v>153</v>
      </c>
      <c r="C13" s="2" t="s">
        <v>37</v>
      </c>
      <c r="D13" s="2" t="s">
        <v>117</v>
      </c>
      <c r="E13" s="2" t="s">
        <v>152</v>
      </c>
      <c r="F13" s="2" t="s">
        <v>151</v>
      </c>
      <c r="G13" s="13">
        <f t="shared" si="0"/>
        <v>39.938339999999997</v>
      </c>
      <c r="H13" s="13">
        <v>39.938339999999997</v>
      </c>
      <c r="I13" s="13"/>
      <c r="J13" s="13"/>
      <c r="K13" s="13">
        <f t="shared" si="1"/>
        <v>108.61</v>
      </c>
      <c r="L13" s="9">
        <v>61.91</v>
      </c>
      <c r="M13" s="13">
        <v>33.67</v>
      </c>
      <c r="N13" s="13"/>
      <c r="O13" s="13">
        <v>13.03</v>
      </c>
      <c r="P13" s="13">
        <v>58.915900000000001</v>
      </c>
      <c r="Q13" s="2">
        <v>15</v>
      </c>
      <c r="R13" s="2"/>
    </row>
    <row r="14" spans="1:20" ht="53.25" customHeight="1" x14ac:dyDescent="0.2">
      <c r="A14" s="11"/>
      <c r="B14" s="12" t="s">
        <v>150</v>
      </c>
      <c r="C14" s="2" t="s">
        <v>20</v>
      </c>
      <c r="D14" s="2" t="s">
        <v>19</v>
      </c>
      <c r="E14" s="2" t="s">
        <v>149</v>
      </c>
      <c r="F14" s="2" t="s">
        <v>148</v>
      </c>
      <c r="G14" s="13">
        <f t="shared" si="0"/>
        <v>176.73719</v>
      </c>
      <c r="H14" s="13">
        <v>160.06165999999999</v>
      </c>
      <c r="I14" s="13">
        <v>16.675529999999998</v>
      </c>
      <c r="J14" s="13"/>
      <c r="K14" s="13">
        <f t="shared" si="1"/>
        <v>471.03000000000003</v>
      </c>
      <c r="L14" s="9">
        <v>349.98</v>
      </c>
      <c r="M14" s="13">
        <v>92.32</v>
      </c>
      <c r="N14" s="13"/>
      <c r="O14" s="13">
        <v>28.73</v>
      </c>
      <c r="P14" s="13"/>
      <c r="Q14" s="2">
        <v>116</v>
      </c>
      <c r="R14" s="2"/>
    </row>
    <row r="15" spans="1:20" ht="69" customHeight="1" x14ac:dyDescent="0.2">
      <c r="A15" s="11"/>
      <c r="B15" s="12" t="s">
        <v>147</v>
      </c>
      <c r="C15" s="2" t="s">
        <v>15</v>
      </c>
      <c r="D15" s="2" t="s">
        <v>19</v>
      </c>
      <c r="E15" s="2" t="s">
        <v>146</v>
      </c>
      <c r="F15" s="2" t="s">
        <v>145</v>
      </c>
      <c r="G15" s="13">
        <f t="shared" si="0"/>
        <v>145.13369999999998</v>
      </c>
      <c r="H15" s="13"/>
      <c r="I15" s="13">
        <v>49.923699999999997</v>
      </c>
      <c r="J15" s="13">
        <v>95.21</v>
      </c>
      <c r="K15" s="13">
        <f t="shared" si="1"/>
        <v>390.39</v>
      </c>
      <c r="L15" s="9"/>
      <c r="M15" s="13">
        <v>390.39</v>
      </c>
      <c r="N15" s="13"/>
      <c r="O15" s="13"/>
      <c r="P15" s="13"/>
      <c r="Q15" s="2">
        <v>41</v>
      </c>
      <c r="R15" s="2"/>
    </row>
    <row r="16" spans="1:20" ht="37.5" customHeight="1" x14ac:dyDescent="0.2">
      <c r="A16" s="11"/>
      <c r="B16" s="12" t="s">
        <v>144</v>
      </c>
      <c r="C16" s="2" t="s">
        <v>70</v>
      </c>
      <c r="D16" s="2" t="s">
        <v>74</v>
      </c>
      <c r="E16" s="2" t="s">
        <v>143</v>
      </c>
      <c r="F16" s="2" t="s">
        <v>142</v>
      </c>
      <c r="G16" s="13">
        <f t="shared" si="0"/>
        <v>21.404140000000002</v>
      </c>
      <c r="H16" s="13"/>
      <c r="I16" s="13">
        <v>21.404140000000002</v>
      </c>
      <c r="J16" s="13"/>
      <c r="K16" s="13">
        <f t="shared" si="1"/>
        <v>58.65</v>
      </c>
      <c r="L16" s="9"/>
      <c r="M16" s="13">
        <v>58.65</v>
      </c>
      <c r="N16" s="13"/>
      <c r="O16" s="13"/>
      <c r="P16" s="13"/>
      <c r="Q16" s="2">
        <v>32</v>
      </c>
      <c r="R16" s="2"/>
    </row>
    <row r="17" spans="1:18" ht="38.25" x14ac:dyDescent="0.2">
      <c r="A17" s="11"/>
      <c r="B17" s="12" t="s">
        <v>195</v>
      </c>
      <c r="C17" s="2" t="s">
        <v>15</v>
      </c>
      <c r="D17" s="2" t="s">
        <v>19</v>
      </c>
      <c r="E17" s="2" t="s">
        <v>141</v>
      </c>
      <c r="F17" s="2" t="s">
        <v>140</v>
      </c>
      <c r="G17" s="13">
        <f t="shared" si="0"/>
        <v>113.94663</v>
      </c>
      <c r="H17" s="13"/>
      <c r="I17" s="13">
        <v>111.99663</v>
      </c>
      <c r="J17" s="13">
        <v>1.95</v>
      </c>
      <c r="K17" s="13">
        <f t="shared" si="1"/>
        <v>492.63</v>
      </c>
      <c r="L17" s="9">
        <v>55</v>
      </c>
      <c r="M17" s="13">
        <v>75</v>
      </c>
      <c r="N17" s="13"/>
      <c r="O17" s="13">
        <v>362.63</v>
      </c>
      <c r="P17" s="13"/>
      <c r="Q17" s="2">
        <v>54</v>
      </c>
      <c r="R17" s="2">
        <v>12</v>
      </c>
    </row>
    <row r="18" spans="1:18" ht="39.75" customHeight="1" x14ac:dyDescent="0.2">
      <c r="A18" s="11"/>
      <c r="B18" s="12" t="s">
        <v>139</v>
      </c>
      <c r="C18" s="2" t="s">
        <v>138</v>
      </c>
      <c r="D18" s="2" t="s">
        <v>137</v>
      </c>
      <c r="E18" s="2" t="s">
        <v>136</v>
      </c>
      <c r="F18" s="2" t="s">
        <v>135</v>
      </c>
      <c r="G18" s="13">
        <f t="shared" si="0"/>
        <v>29.288</v>
      </c>
      <c r="H18" s="13"/>
      <c r="I18" s="13"/>
      <c r="J18" s="13">
        <v>29.288</v>
      </c>
      <c r="K18" s="13">
        <f t="shared" si="1"/>
        <v>152.5</v>
      </c>
      <c r="L18" s="9"/>
      <c r="M18" s="13">
        <v>21.9</v>
      </c>
      <c r="N18" s="13"/>
      <c r="O18" s="13">
        <v>130.6</v>
      </c>
      <c r="P18" s="13"/>
      <c r="Q18" s="2">
        <v>8</v>
      </c>
      <c r="R18" s="2">
        <v>24</v>
      </c>
    </row>
    <row r="19" spans="1:18" ht="186" customHeight="1" x14ac:dyDescent="0.2">
      <c r="A19" s="11"/>
      <c r="B19" s="12" t="s">
        <v>134</v>
      </c>
      <c r="C19" s="2" t="s">
        <v>10</v>
      </c>
      <c r="D19" s="2" t="s">
        <v>133</v>
      </c>
      <c r="E19" s="2" t="s">
        <v>132</v>
      </c>
      <c r="F19" s="2" t="s">
        <v>131</v>
      </c>
      <c r="G19" s="13">
        <f t="shared" si="0"/>
        <v>183.535</v>
      </c>
      <c r="H19" s="13"/>
      <c r="I19" s="13"/>
      <c r="J19" s="13">
        <v>183.535</v>
      </c>
      <c r="K19" s="13">
        <f t="shared" si="1"/>
        <v>462.3</v>
      </c>
      <c r="L19" s="9">
        <v>82.8</v>
      </c>
      <c r="M19" s="13">
        <v>331.9</v>
      </c>
      <c r="N19" s="13"/>
      <c r="O19" s="13">
        <v>47.6</v>
      </c>
      <c r="P19" s="13"/>
      <c r="Q19" s="2">
        <v>33</v>
      </c>
      <c r="R19" s="2">
        <v>52</v>
      </c>
    </row>
    <row r="20" spans="1:18" ht="143.25" customHeight="1" x14ac:dyDescent="0.2">
      <c r="A20" s="16"/>
      <c r="B20" s="12" t="s">
        <v>130</v>
      </c>
      <c r="C20" s="2" t="s">
        <v>10</v>
      </c>
      <c r="D20" s="2" t="s">
        <v>129</v>
      </c>
      <c r="E20" s="2" t="s">
        <v>128</v>
      </c>
      <c r="F20" s="2" t="s">
        <v>127</v>
      </c>
      <c r="G20" s="13">
        <f t="shared" si="0"/>
        <v>159.68199999999999</v>
      </c>
      <c r="H20" s="13"/>
      <c r="I20" s="13"/>
      <c r="J20" s="13">
        <v>159.68199999999999</v>
      </c>
      <c r="K20" s="13">
        <f t="shared" si="1"/>
        <v>791.6</v>
      </c>
      <c r="L20" s="9"/>
      <c r="M20" s="13">
        <v>791.6</v>
      </c>
      <c r="N20" s="13"/>
      <c r="O20" s="13"/>
      <c r="P20" s="13"/>
      <c r="Q20" s="2">
        <v>1</v>
      </c>
      <c r="R20" s="2">
        <v>43</v>
      </c>
    </row>
    <row r="21" spans="1:18" ht="68.25" customHeight="1" x14ac:dyDescent="0.2">
      <c r="A21" s="16"/>
      <c r="B21" s="12" t="s">
        <v>126</v>
      </c>
      <c r="C21" s="2" t="s">
        <v>10</v>
      </c>
      <c r="D21" s="2" t="s">
        <v>125</v>
      </c>
      <c r="E21" s="2" t="s">
        <v>124</v>
      </c>
      <c r="F21" s="2" t="s">
        <v>123</v>
      </c>
      <c r="G21" s="13">
        <f t="shared" si="0"/>
        <v>30.335000000000001</v>
      </c>
      <c r="H21" s="13"/>
      <c r="I21" s="13"/>
      <c r="J21" s="13">
        <v>30.335000000000001</v>
      </c>
      <c r="K21" s="13">
        <f t="shared" si="1"/>
        <v>104.01</v>
      </c>
      <c r="L21" s="9">
        <v>17.8</v>
      </c>
      <c r="M21" s="13">
        <v>81.900000000000006</v>
      </c>
      <c r="N21" s="13"/>
      <c r="O21" s="13">
        <v>4.3099999999999996</v>
      </c>
      <c r="P21" s="13"/>
      <c r="Q21" s="2">
        <v>51</v>
      </c>
      <c r="R21" s="2"/>
    </row>
    <row r="22" spans="1:18" ht="67.5" customHeight="1" x14ac:dyDescent="0.2">
      <c r="A22" s="15" t="s">
        <v>122</v>
      </c>
      <c r="B22" s="12" t="s">
        <v>196</v>
      </c>
      <c r="C22" s="2" t="s">
        <v>46</v>
      </c>
      <c r="D22" s="2" t="s">
        <v>121</v>
      </c>
      <c r="E22" s="2" t="s">
        <v>120</v>
      </c>
      <c r="F22" s="2" t="s">
        <v>119</v>
      </c>
      <c r="G22" s="13">
        <f t="shared" si="0"/>
        <v>659.52</v>
      </c>
      <c r="H22" s="13">
        <v>381</v>
      </c>
      <c r="I22" s="13">
        <v>278.52</v>
      </c>
      <c r="J22" s="17"/>
      <c r="K22" s="13">
        <f t="shared" si="1"/>
        <v>3843</v>
      </c>
      <c r="L22" s="9">
        <v>2321.6999999999998</v>
      </c>
      <c r="M22" s="13">
        <v>776</v>
      </c>
      <c r="N22" s="13"/>
      <c r="O22" s="13">
        <v>745.3</v>
      </c>
      <c r="P22" s="13"/>
      <c r="Q22" s="2">
        <v>468</v>
      </c>
      <c r="R22" s="2">
        <v>122</v>
      </c>
    </row>
    <row r="23" spans="1:18" ht="55.5" customHeight="1" x14ac:dyDescent="0.2">
      <c r="A23" s="11"/>
      <c r="B23" s="12" t="s">
        <v>118</v>
      </c>
      <c r="C23" s="2" t="s">
        <v>37</v>
      </c>
      <c r="D23" s="2" t="s">
        <v>117</v>
      </c>
      <c r="E23" s="2" t="s">
        <v>116</v>
      </c>
      <c r="F23" s="2" t="s">
        <v>115</v>
      </c>
      <c r="G23" s="13">
        <f t="shared" si="0"/>
        <v>119</v>
      </c>
      <c r="H23" s="13">
        <v>119</v>
      </c>
      <c r="I23" s="13"/>
      <c r="J23" s="13"/>
      <c r="K23" s="13">
        <f t="shared" si="1"/>
        <v>436.69</v>
      </c>
      <c r="L23" s="9">
        <v>241.28</v>
      </c>
      <c r="M23" s="13">
        <v>121.2</v>
      </c>
      <c r="N23" s="13"/>
      <c r="O23" s="13">
        <v>74.209999999999994</v>
      </c>
      <c r="P23" s="13"/>
      <c r="Q23" s="2">
        <v>137</v>
      </c>
      <c r="R23" s="2"/>
    </row>
    <row r="24" spans="1:18" ht="36.75" customHeight="1" x14ac:dyDescent="0.2">
      <c r="A24" s="11"/>
      <c r="B24" s="12" t="s">
        <v>114</v>
      </c>
      <c r="C24" s="2" t="s">
        <v>15</v>
      </c>
      <c r="D24" s="2" t="s">
        <v>113</v>
      </c>
      <c r="E24" s="2" t="s">
        <v>112</v>
      </c>
      <c r="F24" s="2" t="s">
        <v>111</v>
      </c>
      <c r="G24" s="13">
        <f t="shared" si="0"/>
        <v>221.48</v>
      </c>
      <c r="H24" s="13"/>
      <c r="I24" s="13">
        <v>221.48</v>
      </c>
      <c r="J24" s="13"/>
      <c r="K24" s="13">
        <f t="shared" si="1"/>
        <v>832</v>
      </c>
      <c r="L24" s="9">
        <v>86</v>
      </c>
      <c r="M24" s="13">
        <v>671</v>
      </c>
      <c r="N24" s="13"/>
      <c r="O24" s="13">
        <v>75</v>
      </c>
      <c r="P24" s="13"/>
      <c r="Q24" s="2">
        <v>204</v>
      </c>
      <c r="R24" s="2"/>
    </row>
    <row r="25" spans="1:18" ht="46.5" customHeight="1" x14ac:dyDescent="0.2">
      <c r="A25" s="18"/>
      <c r="B25" s="12" t="s">
        <v>110</v>
      </c>
      <c r="C25" s="2" t="s">
        <v>10</v>
      </c>
      <c r="D25" s="2" t="s">
        <v>109</v>
      </c>
      <c r="E25" s="2" t="s">
        <v>108</v>
      </c>
      <c r="F25" s="2" t="s">
        <v>107</v>
      </c>
      <c r="G25" s="13">
        <f t="shared" si="0"/>
        <v>218.46700000000001</v>
      </c>
      <c r="H25" s="13"/>
      <c r="I25" s="13"/>
      <c r="J25" s="13">
        <v>218.46700000000001</v>
      </c>
      <c r="K25" s="13">
        <f t="shared" si="1"/>
        <v>762.95500000000004</v>
      </c>
      <c r="L25" s="9">
        <v>375</v>
      </c>
      <c r="M25" s="13">
        <v>378</v>
      </c>
      <c r="N25" s="13"/>
      <c r="O25" s="13">
        <v>9.9550000000000001</v>
      </c>
      <c r="P25" s="13"/>
      <c r="Q25" s="2">
        <v>67</v>
      </c>
      <c r="R25" s="2"/>
    </row>
    <row r="26" spans="1:18" ht="66" customHeight="1" x14ac:dyDescent="0.2">
      <c r="A26" s="18"/>
      <c r="B26" s="12" t="s">
        <v>106</v>
      </c>
      <c r="C26" s="2" t="s">
        <v>32</v>
      </c>
      <c r="D26" s="2" t="s">
        <v>105</v>
      </c>
      <c r="E26" s="2" t="s">
        <v>104</v>
      </c>
      <c r="F26" s="2" t="s">
        <v>103</v>
      </c>
      <c r="G26" s="13">
        <f t="shared" si="0"/>
        <v>122.004</v>
      </c>
      <c r="H26" s="13"/>
      <c r="I26" s="13"/>
      <c r="J26" s="13">
        <v>122.004</v>
      </c>
      <c r="K26" s="13">
        <f t="shared" si="1"/>
        <v>319.61</v>
      </c>
      <c r="L26" s="9">
        <v>152.44300000000001</v>
      </c>
      <c r="M26" s="13">
        <v>143.06700000000001</v>
      </c>
      <c r="N26" s="13"/>
      <c r="O26" s="13">
        <v>24.1</v>
      </c>
      <c r="P26" s="13"/>
      <c r="Q26" s="2">
        <v>32</v>
      </c>
      <c r="R26" s="2">
        <v>14</v>
      </c>
    </row>
    <row r="27" spans="1:18" ht="66" customHeight="1" x14ac:dyDescent="0.2">
      <c r="A27" s="14"/>
      <c r="B27" s="12" t="s">
        <v>197</v>
      </c>
      <c r="C27" s="2" t="s">
        <v>10</v>
      </c>
      <c r="D27" s="2" t="s">
        <v>2</v>
      </c>
      <c r="E27" s="2" t="s">
        <v>102</v>
      </c>
      <c r="F27" s="2" t="s">
        <v>101</v>
      </c>
      <c r="G27" s="13">
        <f t="shared" si="0"/>
        <v>159.52000000000001</v>
      </c>
      <c r="H27" s="13"/>
      <c r="I27" s="13"/>
      <c r="J27" s="13">
        <v>159.52000000000001</v>
      </c>
      <c r="K27" s="13">
        <v>398.81</v>
      </c>
      <c r="L27" s="9" t="s">
        <v>100</v>
      </c>
      <c r="M27" s="9" t="s">
        <v>100</v>
      </c>
      <c r="N27" s="9" t="s">
        <v>100</v>
      </c>
      <c r="O27" s="9" t="s">
        <v>100</v>
      </c>
      <c r="P27" s="9"/>
      <c r="Q27" s="2">
        <v>55</v>
      </c>
      <c r="R27" s="2">
        <v>3</v>
      </c>
    </row>
    <row r="28" spans="1:18" ht="48" customHeight="1" x14ac:dyDescent="0.2">
      <c r="A28" s="21" t="s">
        <v>99</v>
      </c>
      <c r="B28" s="12" t="s">
        <v>98</v>
      </c>
      <c r="C28" s="2" t="s">
        <v>20</v>
      </c>
      <c r="D28" s="2" t="s">
        <v>19</v>
      </c>
      <c r="E28" s="2" t="s">
        <v>97</v>
      </c>
      <c r="F28" s="2" t="s">
        <v>96</v>
      </c>
      <c r="G28" s="13">
        <f t="shared" si="0"/>
        <v>284.12099999999998</v>
      </c>
      <c r="H28" s="13">
        <v>138.06800000000001</v>
      </c>
      <c r="I28" s="13">
        <v>146.053</v>
      </c>
      <c r="J28" s="13"/>
      <c r="K28" s="13">
        <f t="shared" ref="K28:K53" si="2">SUM(L28:O28)</f>
        <v>720.17099999999994</v>
      </c>
      <c r="L28" s="9">
        <v>631.58399999999995</v>
      </c>
      <c r="M28" s="13">
        <v>88.587000000000003</v>
      </c>
      <c r="N28" s="13"/>
      <c r="O28" s="13"/>
      <c r="P28" s="13"/>
      <c r="Q28" s="2">
        <v>43</v>
      </c>
      <c r="R28" s="2"/>
    </row>
    <row r="29" spans="1:18" ht="48" customHeight="1" x14ac:dyDescent="0.2">
      <c r="A29" s="22"/>
      <c r="B29" s="12" t="s">
        <v>95</v>
      </c>
      <c r="C29" s="2" t="s">
        <v>46</v>
      </c>
      <c r="D29" s="2" t="s">
        <v>94</v>
      </c>
      <c r="E29" s="2" t="s">
        <v>93</v>
      </c>
      <c r="F29" s="2" t="s">
        <v>92</v>
      </c>
      <c r="G29" s="13">
        <f t="shared" si="0"/>
        <v>480.51099999999997</v>
      </c>
      <c r="H29" s="13">
        <v>211.93199999999999</v>
      </c>
      <c r="I29" s="13">
        <v>237.09700000000001</v>
      </c>
      <c r="J29" s="13">
        <v>31.481999999999999</v>
      </c>
      <c r="K29" s="13">
        <f t="shared" si="2"/>
        <v>1234.7840000000001</v>
      </c>
      <c r="L29" s="9">
        <v>541.17200000000003</v>
      </c>
      <c r="M29" s="13">
        <v>693.61199999999997</v>
      </c>
      <c r="N29" s="13"/>
      <c r="O29" s="13"/>
      <c r="P29" s="13"/>
      <c r="Q29" s="2">
        <v>120</v>
      </c>
      <c r="R29" s="2"/>
    </row>
    <row r="30" spans="1:18" ht="45" customHeight="1" x14ac:dyDescent="0.2">
      <c r="A30" s="22"/>
      <c r="B30" s="12" t="s">
        <v>91</v>
      </c>
      <c r="C30" s="2" t="s">
        <v>90</v>
      </c>
      <c r="D30" s="2" t="s">
        <v>89</v>
      </c>
      <c r="E30" s="2" t="s">
        <v>88</v>
      </c>
      <c r="F30" s="2" t="s">
        <v>87</v>
      </c>
      <c r="G30" s="13">
        <f t="shared" si="0"/>
        <v>266.85000000000002</v>
      </c>
      <c r="H30" s="13">
        <v>150</v>
      </c>
      <c r="I30" s="13">
        <v>116.85</v>
      </c>
      <c r="J30" s="13"/>
      <c r="K30" s="13">
        <f t="shared" si="2"/>
        <v>851.49999999999989</v>
      </c>
      <c r="L30" s="9">
        <v>762.8</v>
      </c>
      <c r="M30" s="13">
        <v>37.4</v>
      </c>
      <c r="N30" s="13"/>
      <c r="O30" s="13">
        <f>25.5+24.1+1.7</f>
        <v>51.300000000000004</v>
      </c>
      <c r="P30" s="13"/>
      <c r="Q30" s="2">
        <f>69-8</f>
        <v>61</v>
      </c>
      <c r="R30" s="2"/>
    </row>
    <row r="31" spans="1:18" ht="45" customHeight="1" x14ac:dyDescent="0.2">
      <c r="A31" s="14"/>
      <c r="B31" s="12" t="s">
        <v>86</v>
      </c>
      <c r="C31" s="2" t="s">
        <v>10</v>
      </c>
      <c r="D31" s="2" t="s">
        <v>2</v>
      </c>
      <c r="E31" s="2" t="s">
        <v>85</v>
      </c>
      <c r="F31" s="2" t="s">
        <v>84</v>
      </c>
      <c r="G31" s="13">
        <f t="shared" si="0"/>
        <v>468.51799999999997</v>
      </c>
      <c r="H31" s="13"/>
      <c r="I31" s="13"/>
      <c r="J31" s="13">
        <v>468.51799999999997</v>
      </c>
      <c r="K31" s="13">
        <f t="shared" si="2"/>
        <v>1171</v>
      </c>
      <c r="L31" s="9">
        <v>967.3</v>
      </c>
      <c r="M31" s="13">
        <v>113.4</v>
      </c>
      <c r="N31" s="13"/>
      <c r="O31" s="13">
        <v>90.3</v>
      </c>
      <c r="P31" s="13"/>
      <c r="Q31" s="2">
        <v>61</v>
      </c>
      <c r="R31" s="2"/>
    </row>
    <row r="32" spans="1:18" ht="122.25" customHeight="1" x14ac:dyDescent="0.2">
      <c r="A32" s="21" t="s">
        <v>83</v>
      </c>
      <c r="B32" s="12" t="s">
        <v>82</v>
      </c>
      <c r="C32" s="2" t="s">
        <v>46</v>
      </c>
      <c r="D32" s="2">
        <v>0</v>
      </c>
      <c r="E32" s="2" t="s">
        <v>81</v>
      </c>
      <c r="F32" s="2" t="s">
        <v>80</v>
      </c>
      <c r="G32" s="13">
        <f t="shared" si="0"/>
        <v>500</v>
      </c>
      <c r="H32" s="13">
        <v>500</v>
      </c>
      <c r="I32" s="13"/>
      <c r="J32" s="13"/>
      <c r="K32" s="13">
        <f t="shared" si="2"/>
        <v>2000</v>
      </c>
      <c r="L32" s="9">
        <v>615</v>
      </c>
      <c r="M32" s="13">
        <v>1285</v>
      </c>
      <c r="N32" s="13"/>
      <c r="O32" s="13">
        <v>100</v>
      </c>
      <c r="P32" s="13"/>
      <c r="Q32" s="2">
        <v>360</v>
      </c>
      <c r="R32" s="2"/>
    </row>
    <row r="33" spans="1:18" ht="49.5" customHeight="1" x14ac:dyDescent="0.2">
      <c r="A33" s="22"/>
      <c r="B33" s="12" t="s">
        <v>198</v>
      </c>
      <c r="C33" s="2" t="s">
        <v>70</v>
      </c>
      <c r="D33" s="2" t="s">
        <v>19</v>
      </c>
      <c r="E33" s="2" t="s">
        <v>13</v>
      </c>
      <c r="F33" s="2" t="s">
        <v>79</v>
      </c>
      <c r="G33" s="13">
        <f t="shared" si="0"/>
        <v>102.4961</v>
      </c>
      <c r="H33" s="13"/>
      <c r="I33" s="13">
        <v>102.4961</v>
      </c>
      <c r="J33" s="13"/>
      <c r="K33" s="13">
        <f t="shared" si="2"/>
        <v>300</v>
      </c>
      <c r="L33" s="9">
        <v>83.5</v>
      </c>
      <c r="M33" s="13">
        <v>174.9</v>
      </c>
      <c r="N33" s="13"/>
      <c r="O33" s="13">
        <v>41.6</v>
      </c>
      <c r="P33" s="13"/>
      <c r="Q33" s="2">
        <v>29</v>
      </c>
      <c r="R33" s="2"/>
    </row>
    <row r="34" spans="1:18" ht="36.75" customHeight="1" x14ac:dyDescent="0.2">
      <c r="A34" s="22"/>
      <c r="B34" s="12" t="s">
        <v>78</v>
      </c>
      <c r="C34" s="2" t="s">
        <v>70</v>
      </c>
      <c r="D34" s="2" t="s">
        <v>19</v>
      </c>
      <c r="E34" s="2" t="s">
        <v>77</v>
      </c>
      <c r="F34" s="2" t="s">
        <v>76</v>
      </c>
      <c r="G34" s="13">
        <f t="shared" si="0"/>
        <v>228.78</v>
      </c>
      <c r="H34" s="13"/>
      <c r="I34" s="13">
        <v>228.78</v>
      </c>
      <c r="J34" s="13"/>
      <c r="K34" s="13">
        <f t="shared" si="2"/>
        <v>600</v>
      </c>
      <c r="L34" s="9"/>
      <c r="M34" s="13">
        <v>549.6</v>
      </c>
      <c r="N34" s="13"/>
      <c r="O34" s="13">
        <v>50.4</v>
      </c>
      <c r="P34" s="13"/>
      <c r="Q34" s="2">
        <v>10</v>
      </c>
      <c r="R34" s="2"/>
    </row>
    <row r="35" spans="1:18" ht="50.25" customHeight="1" x14ac:dyDescent="0.2">
      <c r="A35" s="22"/>
      <c r="B35" s="12" t="s">
        <v>75</v>
      </c>
      <c r="C35" s="2" t="s">
        <v>70</v>
      </c>
      <c r="D35" s="2" t="s">
        <v>74</v>
      </c>
      <c r="E35" s="2" t="s">
        <v>73</v>
      </c>
      <c r="F35" s="2" t="s">
        <v>72</v>
      </c>
      <c r="G35" s="13">
        <f t="shared" si="0"/>
        <v>57.195</v>
      </c>
      <c r="H35" s="13"/>
      <c r="I35" s="13">
        <v>57.195</v>
      </c>
      <c r="J35" s="13"/>
      <c r="K35" s="13">
        <f t="shared" si="2"/>
        <v>150</v>
      </c>
      <c r="L35" s="9">
        <v>61.448</v>
      </c>
      <c r="M35" s="13">
        <v>80.491</v>
      </c>
      <c r="N35" s="13"/>
      <c r="O35" s="13">
        <v>8.0609999999999999</v>
      </c>
      <c r="P35" s="13"/>
      <c r="Q35" s="2">
        <v>24</v>
      </c>
      <c r="R35" s="2"/>
    </row>
    <row r="36" spans="1:18" ht="36.75" customHeight="1" x14ac:dyDescent="0.2">
      <c r="A36" s="22"/>
      <c r="B36" s="12" t="s">
        <v>71</v>
      </c>
      <c r="C36" s="2" t="s">
        <v>70</v>
      </c>
      <c r="D36" s="2" t="s">
        <v>19</v>
      </c>
      <c r="E36" s="2" t="s">
        <v>69</v>
      </c>
      <c r="F36" s="2" t="s">
        <v>68</v>
      </c>
      <c r="G36" s="13">
        <f t="shared" si="0"/>
        <v>111.52889999999999</v>
      </c>
      <c r="H36" s="13"/>
      <c r="I36" s="13">
        <v>111.52889999999999</v>
      </c>
      <c r="J36" s="13"/>
      <c r="K36" s="13">
        <f t="shared" si="2"/>
        <v>569.57294999999999</v>
      </c>
      <c r="L36" s="9">
        <v>408.98</v>
      </c>
      <c r="M36" s="13">
        <v>141.22300000000001</v>
      </c>
      <c r="N36" s="13"/>
      <c r="O36" s="13">
        <v>19.369949999999999</v>
      </c>
      <c r="P36" s="13"/>
      <c r="Q36" s="2">
        <f>73-50</f>
        <v>23</v>
      </c>
      <c r="R36" s="2"/>
    </row>
    <row r="37" spans="1:18" ht="50.25" customHeight="1" x14ac:dyDescent="0.2">
      <c r="A37" s="18"/>
      <c r="B37" s="12" t="s">
        <v>199</v>
      </c>
      <c r="C37" s="2" t="s">
        <v>10</v>
      </c>
      <c r="D37" s="2" t="s">
        <v>67</v>
      </c>
      <c r="E37" s="2" t="s">
        <v>66</v>
      </c>
      <c r="F37" s="2" t="s">
        <v>65</v>
      </c>
      <c r="G37" s="13">
        <f t="shared" si="0"/>
        <v>102.41522000000001</v>
      </c>
      <c r="H37" s="13"/>
      <c r="I37" s="13"/>
      <c r="J37" s="13">
        <v>102.41522000000001</v>
      </c>
      <c r="K37" s="13">
        <f t="shared" si="2"/>
        <v>578.00000000000011</v>
      </c>
      <c r="L37" s="9">
        <v>119.14</v>
      </c>
      <c r="M37" s="13">
        <v>428.67</v>
      </c>
      <c r="N37" s="13"/>
      <c r="O37" s="13">
        <v>30.19</v>
      </c>
      <c r="P37" s="13"/>
      <c r="Q37" s="2">
        <v>22</v>
      </c>
      <c r="R37" s="2"/>
    </row>
    <row r="38" spans="1:18" ht="63" customHeight="1" x14ac:dyDescent="0.2">
      <c r="A38" s="18"/>
      <c r="B38" s="12" t="s">
        <v>200</v>
      </c>
      <c r="C38" s="2" t="s">
        <v>10</v>
      </c>
      <c r="D38" s="2" t="s">
        <v>64</v>
      </c>
      <c r="E38" s="2" t="s">
        <v>63</v>
      </c>
      <c r="F38" s="2" t="s">
        <v>62</v>
      </c>
      <c r="G38" s="13">
        <f t="shared" si="0"/>
        <v>71.922190000000001</v>
      </c>
      <c r="H38" s="13"/>
      <c r="I38" s="13"/>
      <c r="J38" s="13">
        <v>71.922190000000001</v>
      </c>
      <c r="K38" s="13">
        <f t="shared" si="2"/>
        <v>202.06</v>
      </c>
      <c r="L38" s="9">
        <v>114.27</v>
      </c>
      <c r="M38" s="13">
        <v>87.79</v>
      </c>
      <c r="N38" s="13"/>
      <c r="O38" s="13"/>
      <c r="P38" s="13"/>
      <c r="Q38" s="2">
        <v>16</v>
      </c>
      <c r="R38" s="2">
        <v>6</v>
      </c>
    </row>
    <row r="39" spans="1:18" ht="46.5" customHeight="1" x14ac:dyDescent="0.2">
      <c r="A39" s="18"/>
      <c r="B39" s="12" t="s">
        <v>61</v>
      </c>
      <c r="C39" s="2" t="s">
        <v>10</v>
      </c>
      <c r="D39" s="2" t="s">
        <v>60</v>
      </c>
      <c r="E39" s="2" t="s">
        <v>59</v>
      </c>
      <c r="F39" s="2" t="s">
        <v>58</v>
      </c>
      <c r="G39" s="13">
        <f t="shared" si="0"/>
        <v>75.27</v>
      </c>
      <c r="H39" s="13"/>
      <c r="I39" s="13"/>
      <c r="J39" s="13">
        <v>75.27</v>
      </c>
      <c r="K39" s="13">
        <f t="shared" si="2"/>
        <v>240</v>
      </c>
      <c r="L39" s="9">
        <v>149.19999999999999</v>
      </c>
      <c r="M39" s="13">
        <v>74.900000000000006</v>
      </c>
      <c r="N39" s="13"/>
      <c r="O39" s="13">
        <v>15.9</v>
      </c>
      <c r="P39" s="13"/>
      <c r="Q39" s="2">
        <v>29</v>
      </c>
      <c r="R39" s="2"/>
    </row>
    <row r="40" spans="1:18" ht="52.5" customHeight="1" x14ac:dyDescent="0.2">
      <c r="A40" s="14"/>
      <c r="B40" s="12" t="s">
        <v>57</v>
      </c>
      <c r="C40" s="2" t="s">
        <v>10</v>
      </c>
      <c r="D40" s="2" t="s">
        <v>56</v>
      </c>
      <c r="E40" s="2" t="s">
        <v>55</v>
      </c>
      <c r="F40" s="2" t="s">
        <v>54</v>
      </c>
      <c r="G40" s="13">
        <f t="shared" si="0"/>
        <v>118.854</v>
      </c>
      <c r="H40" s="13"/>
      <c r="I40" s="13"/>
      <c r="J40" s="13">
        <v>118.854</v>
      </c>
      <c r="K40" s="13">
        <f t="shared" si="2"/>
        <v>580</v>
      </c>
      <c r="L40" s="9">
        <v>120.76</v>
      </c>
      <c r="M40" s="13">
        <v>246.28</v>
      </c>
      <c r="N40" s="13"/>
      <c r="O40" s="13">
        <v>212.96</v>
      </c>
      <c r="P40" s="13"/>
      <c r="Q40" s="2">
        <v>20</v>
      </c>
      <c r="R40" s="2"/>
    </row>
    <row r="41" spans="1:18" ht="54.75" customHeight="1" x14ac:dyDescent="0.2">
      <c r="A41" s="18"/>
      <c r="B41" s="12" t="s">
        <v>201</v>
      </c>
      <c r="C41" s="2" t="s">
        <v>53</v>
      </c>
      <c r="D41" s="2" t="s">
        <v>19</v>
      </c>
      <c r="E41" s="2" t="s">
        <v>52</v>
      </c>
      <c r="F41" s="2" t="s">
        <v>51</v>
      </c>
      <c r="G41" s="13">
        <f t="shared" si="0"/>
        <v>79.007239999999996</v>
      </c>
      <c r="H41" s="13"/>
      <c r="I41" s="13"/>
      <c r="J41" s="13">
        <v>79.007239999999996</v>
      </c>
      <c r="K41" s="13">
        <f t="shared" si="2"/>
        <v>199.43</v>
      </c>
      <c r="L41" s="9">
        <v>109.18</v>
      </c>
      <c r="M41" s="13">
        <v>90.25</v>
      </c>
      <c r="N41" s="13"/>
      <c r="O41" s="13"/>
      <c r="P41" s="13"/>
      <c r="Q41" s="2">
        <v>16</v>
      </c>
      <c r="R41" s="2">
        <v>6</v>
      </c>
    </row>
    <row r="42" spans="1:18" ht="58.5" customHeight="1" x14ac:dyDescent="0.2">
      <c r="A42" s="14"/>
      <c r="B42" s="12" t="s">
        <v>202</v>
      </c>
      <c r="C42" s="2" t="s">
        <v>10</v>
      </c>
      <c r="D42" s="2" t="s">
        <v>19</v>
      </c>
      <c r="E42" s="2" t="s">
        <v>50</v>
      </c>
      <c r="F42" s="2" t="s">
        <v>49</v>
      </c>
      <c r="G42" s="13">
        <f t="shared" si="0"/>
        <v>52.531350000000003</v>
      </c>
      <c r="H42" s="13"/>
      <c r="I42" s="13"/>
      <c r="J42" s="13">
        <v>52.531350000000003</v>
      </c>
      <c r="K42" s="13">
        <f t="shared" si="2"/>
        <v>132.59</v>
      </c>
      <c r="L42" s="9">
        <v>55.16</v>
      </c>
      <c r="M42" s="13">
        <v>77.430000000000007</v>
      </c>
      <c r="N42" s="13"/>
      <c r="O42" s="13"/>
      <c r="P42" s="13"/>
      <c r="Q42" s="2">
        <v>24</v>
      </c>
      <c r="R42" s="2"/>
    </row>
    <row r="43" spans="1:18" ht="81" customHeight="1" x14ac:dyDescent="0.2">
      <c r="A43" s="15" t="s">
        <v>48</v>
      </c>
      <c r="B43" s="12" t="s">
        <v>47</v>
      </c>
      <c r="C43" s="2" t="s">
        <v>46</v>
      </c>
      <c r="D43" s="2" t="s">
        <v>45</v>
      </c>
      <c r="E43" s="2" t="s">
        <v>44</v>
      </c>
      <c r="F43" s="2" t="s">
        <v>43</v>
      </c>
      <c r="G43" s="13">
        <f t="shared" si="0"/>
        <v>439.04300000000001</v>
      </c>
      <c r="H43" s="13">
        <v>134.80000000000001</v>
      </c>
      <c r="I43" s="13">
        <v>218.5916</v>
      </c>
      <c r="J43" s="13">
        <v>85.651399999999995</v>
      </c>
      <c r="K43" s="13">
        <f t="shared" si="2"/>
        <v>1168</v>
      </c>
      <c r="L43" s="9">
        <v>465.4</v>
      </c>
      <c r="M43" s="13">
        <v>665.6</v>
      </c>
      <c r="N43" s="13"/>
      <c r="O43" s="13">
        <v>37</v>
      </c>
      <c r="P43" s="13"/>
      <c r="Q43" s="2">
        <v>80</v>
      </c>
      <c r="R43" s="2"/>
    </row>
    <row r="44" spans="1:18" ht="36.75" customHeight="1" x14ac:dyDescent="0.2">
      <c r="A44" s="11"/>
      <c r="B44" s="12" t="s">
        <v>42</v>
      </c>
      <c r="C44" s="2" t="s">
        <v>37</v>
      </c>
      <c r="D44" s="2" t="s">
        <v>41</v>
      </c>
      <c r="E44" s="2" t="s">
        <v>40</v>
      </c>
      <c r="F44" s="2" t="s">
        <v>39</v>
      </c>
      <c r="G44" s="13">
        <f t="shared" si="0"/>
        <v>211.2</v>
      </c>
      <c r="H44" s="13">
        <v>211.2</v>
      </c>
      <c r="I44" s="13"/>
      <c r="J44" s="13"/>
      <c r="K44" s="13">
        <f t="shared" si="2"/>
        <v>528.03</v>
      </c>
      <c r="L44" s="9">
        <v>411.21</v>
      </c>
      <c r="M44" s="13">
        <v>97.31</v>
      </c>
      <c r="N44" s="13"/>
      <c r="O44" s="13">
        <v>19.510000000000002</v>
      </c>
      <c r="P44" s="13"/>
      <c r="Q44" s="2">
        <v>52</v>
      </c>
      <c r="R44" s="2"/>
    </row>
    <row r="45" spans="1:18" ht="56.25" customHeight="1" x14ac:dyDescent="0.2">
      <c r="A45" s="11"/>
      <c r="B45" s="12" t="s">
        <v>38</v>
      </c>
      <c r="C45" s="2" t="s">
        <v>37</v>
      </c>
      <c r="D45" s="2" t="s">
        <v>36</v>
      </c>
      <c r="E45" s="2" t="s">
        <v>35</v>
      </c>
      <c r="F45" s="2" t="s">
        <v>34</v>
      </c>
      <c r="G45" s="13">
        <f t="shared" si="0"/>
        <v>154</v>
      </c>
      <c r="H45" s="13">
        <v>154</v>
      </c>
      <c r="I45" s="13"/>
      <c r="J45" s="13"/>
      <c r="K45" s="13">
        <f t="shared" si="2"/>
        <v>700</v>
      </c>
      <c r="L45" s="9">
        <v>145</v>
      </c>
      <c r="M45" s="13">
        <v>412</v>
      </c>
      <c r="N45" s="13">
        <v>58</v>
      </c>
      <c r="O45" s="13">
        <v>85</v>
      </c>
      <c r="P45" s="13"/>
      <c r="Q45" s="2">
        <v>105</v>
      </c>
      <c r="R45" s="2"/>
    </row>
    <row r="46" spans="1:18" ht="56.25" customHeight="1" x14ac:dyDescent="0.2">
      <c r="A46" s="14"/>
      <c r="B46" s="12" t="s">
        <v>33</v>
      </c>
      <c r="C46" s="2" t="s">
        <v>32</v>
      </c>
      <c r="D46" s="2" t="s">
        <v>2</v>
      </c>
      <c r="E46" s="2" t="s">
        <v>31</v>
      </c>
      <c r="F46" s="2" t="s">
        <v>30</v>
      </c>
      <c r="G46" s="13">
        <f t="shared" si="0"/>
        <v>122.9401</v>
      </c>
      <c r="H46" s="13"/>
      <c r="I46" s="13"/>
      <c r="J46" s="13">
        <v>122.9401</v>
      </c>
      <c r="K46" s="13">
        <f t="shared" si="2"/>
        <v>323.76499999999999</v>
      </c>
      <c r="L46" s="9">
        <v>40</v>
      </c>
      <c r="M46" s="13">
        <v>268.76499999999999</v>
      </c>
      <c r="N46" s="13">
        <v>15</v>
      </c>
      <c r="O46" s="13"/>
      <c r="P46" s="13"/>
      <c r="Q46" s="2">
        <v>185</v>
      </c>
      <c r="R46" s="2"/>
    </row>
    <row r="47" spans="1:18" ht="81" customHeight="1" x14ac:dyDescent="0.2">
      <c r="A47" s="21" t="s">
        <v>29</v>
      </c>
      <c r="B47" s="12" t="s">
        <v>203</v>
      </c>
      <c r="C47" s="2" t="s">
        <v>20</v>
      </c>
      <c r="D47" s="2" t="s">
        <v>28</v>
      </c>
      <c r="E47" s="2" t="s">
        <v>27</v>
      </c>
      <c r="F47" s="2" t="s">
        <v>26</v>
      </c>
      <c r="G47" s="13">
        <f t="shared" si="0"/>
        <v>616.65020000000004</v>
      </c>
      <c r="H47" s="13">
        <v>415.48</v>
      </c>
      <c r="I47" s="13">
        <v>201.17019999999999</v>
      </c>
      <c r="J47" s="13"/>
      <c r="K47" s="13">
        <f t="shared" si="2"/>
        <v>1554.7</v>
      </c>
      <c r="L47" s="9">
        <v>677.2</v>
      </c>
      <c r="M47" s="13">
        <v>441.5</v>
      </c>
      <c r="N47" s="13"/>
      <c r="O47" s="13">
        <v>436</v>
      </c>
      <c r="P47" s="13"/>
      <c r="Q47" s="2">
        <v>47</v>
      </c>
      <c r="R47" s="2"/>
    </row>
    <row r="48" spans="1:18" ht="43.5" customHeight="1" x14ac:dyDescent="0.2">
      <c r="A48" s="22"/>
      <c r="B48" s="12" t="s">
        <v>25</v>
      </c>
      <c r="C48" s="2" t="s">
        <v>20</v>
      </c>
      <c r="D48" s="2" t="s">
        <v>24</v>
      </c>
      <c r="E48" s="2" t="s">
        <v>23</v>
      </c>
      <c r="F48" s="2" t="s">
        <v>22</v>
      </c>
      <c r="G48" s="13">
        <f t="shared" si="0"/>
        <v>91.530499999999989</v>
      </c>
      <c r="H48" s="13">
        <v>44.98</v>
      </c>
      <c r="I48" s="13">
        <v>46.5505</v>
      </c>
      <c r="J48" s="13"/>
      <c r="K48" s="13">
        <f t="shared" si="2"/>
        <v>201.18650199999999</v>
      </c>
      <c r="L48" s="9">
        <v>115.037187</v>
      </c>
      <c r="M48" s="13">
        <v>80.691338999999999</v>
      </c>
      <c r="N48" s="13"/>
      <c r="O48" s="13">
        <v>5.4579760000000004</v>
      </c>
      <c r="P48" s="13"/>
      <c r="Q48" s="2">
        <v>25</v>
      </c>
      <c r="R48" s="2"/>
    </row>
    <row r="49" spans="1:18" ht="78.75" customHeight="1" x14ac:dyDescent="0.2">
      <c r="A49" s="22"/>
      <c r="B49" s="12" t="s">
        <v>21</v>
      </c>
      <c r="C49" s="2" t="s">
        <v>20</v>
      </c>
      <c r="D49" s="2" t="s">
        <v>19</v>
      </c>
      <c r="E49" s="2" t="s">
        <v>18</v>
      </c>
      <c r="F49" s="2" t="s">
        <v>17</v>
      </c>
      <c r="G49" s="13">
        <f t="shared" si="0"/>
        <v>60.439</v>
      </c>
      <c r="H49" s="13">
        <v>39.54</v>
      </c>
      <c r="I49" s="13">
        <v>20.899000000000001</v>
      </c>
      <c r="J49" s="13"/>
      <c r="K49" s="13">
        <f t="shared" si="2"/>
        <v>125.181291</v>
      </c>
      <c r="L49" s="9">
        <v>58.047781999999998</v>
      </c>
      <c r="M49" s="13">
        <v>58.945509999999999</v>
      </c>
      <c r="N49" s="13"/>
      <c r="O49" s="13">
        <v>8.1879989999999996</v>
      </c>
      <c r="P49" s="13"/>
      <c r="Q49" s="2">
        <v>115</v>
      </c>
      <c r="R49" s="2"/>
    </row>
    <row r="50" spans="1:18" ht="68.25" customHeight="1" x14ac:dyDescent="0.2">
      <c r="A50" s="22"/>
      <c r="B50" s="12" t="s">
        <v>16</v>
      </c>
      <c r="C50" s="2" t="s">
        <v>15</v>
      </c>
      <c r="D50" s="2" t="s">
        <v>14</v>
      </c>
      <c r="E50" s="2" t="s">
        <v>13</v>
      </c>
      <c r="F50" s="2" t="s">
        <v>12</v>
      </c>
      <c r="G50" s="13">
        <f t="shared" si="0"/>
        <v>382.94499999999999</v>
      </c>
      <c r="H50" s="13"/>
      <c r="I50" s="13">
        <v>132.38030000000001</v>
      </c>
      <c r="J50" s="13">
        <v>250.56469999999999</v>
      </c>
      <c r="K50" s="13">
        <f t="shared" si="2"/>
        <v>983.2</v>
      </c>
      <c r="L50" s="9">
        <v>298</v>
      </c>
      <c r="M50" s="13">
        <v>498</v>
      </c>
      <c r="N50" s="13"/>
      <c r="O50" s="13">
        <v>187.2</v>
      </c>
      <c r="P50" s="13"/>
      <c r="Q50" s="2">
        <v>107</v>
      </c>
      <c r="R50" s="2"/>
    </row>
    <row r="51" spans="1:18" ht="53.25" customHeight="1" x14ac:dyDescent="0.2">
      <c r="A51" s="19"/>
      <c r="B51" s="12" t="s">
        <v>11</v>
      </c>
      <c r="C51" s="2" t="s">
        <v>10</v>
      </c>
      <c r="D51" s="2" t="s">
        <v>2</v>
      </c>
      <c r="E51" s="2" t="s">
        <v>9</v>
      </c>
      <c r="F51" s="2" t="s">
        <v>8</v>
      </c>
      <c r="G51" s="13">
        <f t="shared" si="0"/>
        <v>48.6875</v>
      </c>
      <c r="H51" s="13"/>
      <c r="I51" s="13"/>
      <c r="J51" s="13">
        <v>48.6875</v>
      </c>
      <c r="K51" s="13">
        <f t="shared" si="2"/>
        <v>137.97999999999999</v>
      </c>
      <c r="L51" s="9">
        <v>60.45</v>
      </c>
      <c r="M51" s="13">
        <v>52.19</v>
      </c>
      <c r="N51" s="13"/>
      <c r="O51" s="13">
        <v>25.34</v>
      </c>
      <c r="P51" s="13"/>
      <c r="Q51" s="2">
        <v>47</v>
      </c>
      <c r="R51" s="2">
        <v>15</v>
      </c>
    </row>
    <row r="52" spans="1:18" ht="53.25" customHeight="1" x14ac:dyDescent="0.2">
      <c r="A52" s="19"/>
      <c r="B52" s="12" t="s">
        <v>7</v>
      </c>
      <c r="C52" s="2" t="s">
        <v>3</v>
      </c>
      <c r="D52" s="2" t="s">
        <v>2</v>
      </c>
      <c r="E52" s="2" t="s">
        <v>6</v>
      </c>
      <c r="F52" s="2" t="s">
        <v>5</v>
      </c>
      <c r="G52" s="13">
        <f t="shared" si="0"/>
        <v>51.375050000000002</v>
      </c>
      <c r="H52" s="13"/>
      <c r="I52" s="13"/>
      <c r="J52" s="13">
        <v>51.375050000000002</v>
      </c>
      <c r="K52" s="13">
        <f t="shared" si="2"/>
        <v>131.89999999999998</v>
      </c>
      <c r="L52" s="9">
        <v>72.099999999999994</v>
      </c>
      <c r="M52" s="13">
        <v>19.8</v>
      </c>
      <c r="N52" s="13"/>
      <c r="O52" s="13">
        <v>40</v>
      </c>
      <c r="P52" s="13"/>
      <c r="Q52" s="2">
        <v>35</v>
      </c>
      <c r="R52" s="2"/>
    </row>
    <row r="53" spans="1:18" ht="66.75" customHeight="1" x14ac:dyDescent="0.2">
      <c r="A53" s="20"/>
      <c r="B53" s="12" t="s">
        <v>4</v>
      </c>
      <c r="C53" s="2" t="s">
        <v>3</v>
      </c>
      <c r="D53" s="2" t="s">
        <v>2</v>
      </c>
      <c r="E53" s="2" t="s">
        <v>1</v>
      </c>
      <c r="F53" s="2" t="s">
        <v>0</v>
      </c>
      <c r="G53" s="13">
        <f t="shared" si="0"/>
        <v>50.372745000000002</v>
      </c>
      <c r="H53" s="13"/>
      <c r="I53" s="13"/>
      <c r="J53" s="13">
        <v>50.372745000000002</v>
      </c>
      <c r="K53" s="13">
        <f t="shared" si="2"/>
        <v>420.00000000000006</v>
      </c>
      <c r="L53" s="9">
        <v>178.26400000000001</v>
      </c>
      <c r="M53" s="13">
        <v>172.465</v>
      </c>
      <c r="N53" s="13"/>
      <c r="O53" s="13">
        <v>69.271000000000001</v>
      </c>
      <c r="P53" s="13"/>
      <c r="Q53" s="2">
        <v>51</v>
      </c>
      <c r="R53" s="2">
        <v>69</v>
      </c>
    </row>
  </sheetData>
  <mergeCells count="19">
    <mergeCell ref="O1:R1"/>
    <mergeCell ref="A4:A6"/>
    <mergeCell ref="B4:B6"/>
    <mergeCell ref="C4:C6"/>
    <mergeCell ref="D4:D6"/>
    <mergeCell ref="E4:E6"/>
    <mergeCell ref="F4:F6"/>
    <mergeCell ref="G4:J4"/>
    <mergeCell ref="K4:O4"/>
    <mergeCell ref="P4:P6"/>
    <mergeCell ref="A28:A30"/>
    <mergeCell ref="A32:A36"/>
    <mergeCell ref="A47:A50"/>
    <mergeCell ref="Q4:R5"/>
    <mergeCell ref="G5:G6"/>
    <mergeCell ref="H5:J5"/>
    <mergeCell ref="K5:K6"/>
    <mergeCell ref="L5:O5"/>
    <mergeCell ref="A7:F7"/>
  </mergeCells>
  <printOptions horizontalCentered="1"/>
  <pageMargins left="0.39370078740157483" right="0.39370078740157483" top="0.39370078740157483" bottom="0.39370078740157483" header="0.31496062992125984" footer="0.31496062992125984"/>
  <pageSetup paperSize="9" scale="46"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10</vt:lpstr>
      <vt:lpstr>'Приложение 10'!Заголовки_для_печати</vt:lpstr>
      <vt:lpstr>'Приложение 10'!Область_печати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Самсонова И.Ю.</dc:creator>
  <cp:lastModifiedBy>Самсонова И.Ю.</cp:lastModifiedBy>
  <cp:lastPrinted>2021-02-08T09:43:33Z</cp:lastPrinted>
  <dcterms:created xsi:type="dcterms:W3CDTF">2020-12-04T17:12:41Z</dcterms:created>
  <dcterms:modified xsi:type="dcterms:W3CDTF">2021-02-08T09:44:10Z</dcterms:modified>
</cp:coreProperties>
</file>