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Исполнение БН" sheetId="1" r:id="rId1"/>
  </sheets>
  <definedNames>
    <definedName name="_ftn1" localSheetId="0">'Исполнение БН'!#REF!</definedName>
    <definedName name="_ftnref1" localSheetId="0">'Исполнение БН'!#REF!</definedName>
    <definedName name="_xlnm.Print_Area" localSheetId="0">'Исполнение БН'!$A$2:$R$39</definedName>
  </definedNames>
  <calcPr fullCalcOnLoad="1"/>
</workbook>
</file>

<file path=xl/sharedStrings.xml><?xml version="1.0" encoding="utf-8"?>
<sst xmlns="http://schemas.openxmlformats.org/spreadsheetml/2006/main" count="56" uniqueCount="25">
  <si>
    <t>2018 год</t>
  </si>
  <si>
    <t>Улучшение жилищных условий  без привлечения кредитных средств</t>
  </si>
  <si>
    <t>Погашение основного долга и уплату процентов по кредитам или займам на приобретение (строительство) жилого помещения, включая ипотечные кредиты</t>
  </si>
  <si>
    <t>Получение образования ребенком (детьми) и осуществление иных связанных с получением образования ребенком (детьми) расходов</t>
  </si>
  <si>
    <t>На приобретение товаров и услуг, предназначенных для социальной адаптации и интеграции в общество детей-инвалидов</t>
  </si>
  <si>
    <t>На ежемесячную выплату в связи с рождением (усыновлением) второго ребенка</t>
  </si>
  <si>
    <t>Итого</t>
  </si>
  <si>
    <t>2019 год</t>
  </si>
  <si>
    <t>Астраханской области</t>
  </si>
  <si>
    <t>Белгородской области</t>
  </si>
  <si>
    <t>Новгородской области</t>
  </si>
  <si>
    <t>Направление использования средств МСК/Наименование ОПФР по</t>
  </si>
  <si>
    <t>ИТОГО</t>
  </si>
  <si>
    <t>2020 год*</t>
  </si>
  <si>
    <t>[*] Начиная с 2020 года бюджетные назначения доводятся ПФР до региональных отделений без детализации по направлениям использования МСК</t>
  </si>
  <si>
    <t>ВСЕГО 2018-2020</t>
  </si>
  <si>
    <t>Всего по всем видам расходования</t>
  </si>
  <si>
    <t>Утверждено бюджетных назначений</t>
  </si>
  <si>
    <t>Исполнено</t>
  </si>
  <si>
    <t>тыс.рублей</t>
  </si>
  <si>
    <t>Результат исполнения</t>
  </si>
  <si>
    <t>Удельный вес в расходах</t>
  </si>
  <si>
    <t>ВСЕГО по РФ</t>
  </si>
  <si>
    <t>Приложение № 2 
к отчету о результатах контрольного мероприятия</t>
  </si>
  <si>
    <t>Информация о кассовых расходах бюджета Пенсионного фонда Российской Федерации 
на предоставление материнского (семейного) капитала за  2018 - 2020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</si>
</sst>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\ _₽_-;\-* #,##0.00\ _₽_-;_-* &quot;-&quot;??\ _₽_-;_-@_-"/>
    <numFmt numFmtId="178" formatCode="0.0%"/>
    <numFmt numFmtId="179" formatCode="0.00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43" fontId="48" fillId="0" borderId="0" xfId="61" applyFont="1" applyFill="1" applyBorder="1" applyAlignment="1">
      <alignment horizontal="center" vertical="center"/>
    </xf>
    <xf numFmtId="10" fontId="49" fillId="0" borderId="0" xfId="61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43" fontId="52" fillId="0" borderId="10" xfId="61" applyFont="1" applyFill="1" applyBorder="1" applyAlignment="1">
      <alignment vertical="center" wrapText="1"/>
    </xf>
    <xf numFmtId="10" fontId="52" fillId="0" borderId="10" xfId="61" applyNumberFormat="1" applyFont="1" applyFill="1" applyBorder="1" applyAlignment="1">
      <alignment vertical="center" wrapText="1"/>
    </xf>
    <xf numFmtId="43" fontId="51" fillId="0" borderId="10" xfId="61" applyFont="1" applyFill="1" applyBorder="1" applyAlignment="1">
      <alignment vertical="center" wrapText="1"/>
    </xf>
    <xf numFmtId="10" fontId="51" fillId="0" borderId="10" xfId="61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tabSelected="1" view="pageBreakPreview" zoomScaleSheetLayoutView="100" workbookViewId="0" topLeftCell="A1">
      <selection activeCell="T10" sqref="T10"/>
    </sheetView>
  </sheetViews>
  <sheetFormatPr defaultColWidth="9.140625" defaultRowHeight="15"/>
  <cols>
    <col min="1" max="1" width="2.00390625" style="6" customWidth="1"/>
    <col min="2" max="2" width="20.00390625" style="7" customWidth="1"/>
    <col min="3" max="3" width="14.140625" style="6" customWidth="1"/>
    <col min="4" max="4" width="12.421875" style="6" customWidth="1"/>
    <col min="5" max="5" width="9.00390625" style="6" customWidth="1"/>
    <col min="6" max="6" width="9.421875" style="6" customWidth="1"/>
    <col min="7" max="7" width="14.7109375" style="6" customWidth="1"/>
    <col min="8" max="8" width="12.7109375" style="6" customWidth="1"/>
    <col min="9" max="9" width="8.7109375" style="6" customWidth="1"/>
    <col min="10" max="10" width="9.421875" style="6" customWidth="1"/>
    <col min="11" max="11" width="13.00390625" style="6" customWidth="1"/>
    <col min="12" max="12" width="12.8515625" style="6" customWidth="1"/>
    <col min="13" max="13" width="8.7109375" style="6" customWidth="1"/>
    <col min="14" max="14" width="9.8515625" style="6" customWidth="1"/>
    <col min="15" max="15" width="13.140625" style="6" customWidth="1"/>
    <col min="16" max="16" width="13.00390625" style="6" customWidth="1"/>
    <col min="17" max="17" width="9.140625" style="6" customWidth="1"/>
    <col min="18" max="18" width="9.7109375" style="6" customWidth="1"/>
    <col min="19" max="16384" width="9.140625" style="6" customWidth="1"/>
  </cols>
  <sheetData>
    <row r="2" spans="15:18" ht="59.25" customHeight="1">
      <c r="O2" s="22" t="s">
        <v>23</v>
      </c>
      <c r="P2" s="22"/>
      <c r="Q2" s="22"/>
      <c r="R2" s="22"/>
    </row>
    <row r="3" spans="2:18" ht="41.25" customHeight="1">
      <c r="B3" s="23" t="s">
        <v>24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7:18" ht="14.25" customHeight="1">
      <c r="Q4" s="18" t="s">
        <v>19</v>
      </c>
      <c r="R4" s="18"/>
    </row>
    <row r="5" spans="2:18" ht="15" customHeight="1">
      <c r="B5" s="20" t="s">
        <v>11</v>
      </c>
      <c r="C5" s="19" t="s">
        <v>0</v>
      </c>
      <c r="D5" s="19"/>
      <c r="E5" s="19"/>
      <c r="F5" s="19"/>
      <c r="G5" s="19" t="s">
        <v>7</v>
      </c>
      <c r="H5" s="19"/>
      <c r="I5" s="19"/>
      <c r="J5" s="19"/>
      <c r="K5" s="19" t="s">
        <v>13</v>
      </c>
      <c r="L5" s="19"/>
      <c r="M5" s="19"/>
      <c r="N5" s="19"/>
      <c r="O5" s="19" t="s">
        <v>15</v>
      </c>
      <c r="P5" s="19"/>
      <c r="Q5" s="19"/>
      <c r="R5" s="19"/>
    </row>
    <row r="6" spans="2:18" ht="48">
      <c r="B6" s="21"/>
      <c r="C6" s="8" t="s">
        <v>17</v>
      </c>
      <c r="D6" s="8" t="s">
        <v>18</v>
      </c>
      <c r="E6" s="8" t="s">
        <v>20</v>
      </c>
      <c r="F6" s="8" t="s">
        <v>21</v>
      </c>
      <c r="G6" s="8" t="s">
        <v>17</v>
      </c>
      <c r="H6" s="8" t="s">
        <v>18</v>
      </c>
      <c r="I6" s="8" t="s">
        <v>20</v>
      </c>
      <c r="J6" s="8" t="s">
        <v>21</v>
      </c>
      <c r="K6" s="8" t="s">
        <v>17</v>
      </c>
      <c r="L6" s="8" t="s">
        <v>18</v>
      </c>
      <c r="M6" s="8" t="s">
        <v>20</v>
      </c>
      <c r="N6" s="8" t="s">
        <v>21</v>
      </c>
      <c r="O6" s="8" t="s">
        <v>17</v>
      </c>
      <c r="P6" s="8" t="s">
        <v>18</v>
      </c>
      <c r="Q6" s="8" t="s">
        <v>20</v>
      </c>
      <c r="R6" s="8" t="s">
        <v>21</v>
      </c>
    </row>
    <row r="7" spans="2:18" s="14" customFormat="1" ht="24.75" customHeight="1">
      <c r="B7" s="15" t="s">
        <v>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2:18" ht="12.75">
      <c r="B8" s="13" t="s">
        <v>8</v>
      </c>
      <c r="C8" s="9">
        <v>977057</v>
      </c>
      <c r="D8" s="9">
        <v>969942</v>
      </c>
      <c r="E8" s="10">
        <f>D8/C8</f>
        <v>0.992717927408534</v>
      </c>
      <c r="F8" s="10">
        <f>D8/D33</f>
        <v>0.324828850170398</v>
      </c>
      <c r="G8" s="9">
        <v>822247.7</v>
      </c>
      <c r="H8" s="9">
        <v>805318.2</v>
      </c>
      <c r="I8" s="10">
        <f>H8/G8</f>
        <v>0.9794107055574616</v>
      </c>
      <c r="J8" s="10">
        <f>H8/H33</f>
        <v>0.27276929431642993</v>
      </c>
      <c r="K8" s="9">
        <v>0</v>
      </c>
      <c r="L8" s="9">
        <v>599028.8</v>
      </c>
      <c r="M8" s="10">
        <v>0</v>
      </c>
      <c r="N8" s="10">
        <f>L8/L33</f>
        <v>0.22768722145052597</v>
      </c>
      <c r="O8" s="9">
        <f aca="true" t="shared" si="0" ref="O8:P10">C8+G8+K8</f>
        <v>1799304.7</v>
      </c>
      <c r="P8" s="9">
        <f t="shared" si="0"/>
        <v>2374289</v>
      </c>
      <c r="Q8" s="10">
        <f>P8/O8</f>
        <v>1.3195591608247341</v>
      </c>
      <c r="R8" s="10">
        <f>P8/P33</f>
        <v>0.2770686585921836</v>
      </c>
    </row>
    <row r="9" spans="2:18" ht="12.75">
      <c r="B9" s="13" t="s">
        <v>9</v>
      </c>
      <c r="C9" s="9">
        <v>958051.11</v>
      </c>
      <c r="D9" s="9">
        <v>955224.38</v>
      </c>
      <c r="E9" s="10">
        <f>D9/C9</f>
        <v>0.9970494997913003</v>
      </c>
      <c r="F9" s="10">
        <f>D9/D34</f>
        <v>0.35326666019372827</v>
      </c>
      <c r="G9" s="9">
        <v>995871.37</v>
      </c>
      <c r="H9" s="9">
        <v>995694.24</v>
      </c>
      <c r="I9" s="10">
        <f>H9/G9</f>
        <v>0.9998221356639663</v>
      </c>
      <c r="J9" s="10">
        <f>H9/H34</f>
        <v>0.39712614296921395</v>
      </c>
      <c r="K9" s="9">
        <v>0</v>
      </c>
      <c r="L9" s="9">
        <v>976366.63</v>
      </c>
      <c r="M9" s="10">
        <v>0</v>
      </c>
      <c r="N9" s="10">
        <f>L9/L34</f>
        <v>0.3173969831087834</v>
      </c>
      <c r="O9" s="9">
        <f t="shared" si="0"/>
        <v>1953922.48</v>
      </c>
      <c r="P9" s="9">
        <f t="shared" si="0"/>
        <v>2927285.25</v>
      </c>
      <c r="Q9" s="10">
        <f>P9/O9</f>
        <v>1.4981583353296595</v>
      </c>
      <c r="R9" s="10">
        <f>P9/P34</f>
        <v>0.3532214690319019</v>
      </c>
    </row>
    <row r="10" spans="2:18" ht="12.75">
      <c r="B10" s="13" t="s">
        <v>10</v>
      </c>
      <c r="C10" s="9">
        <v>649247.5</v>
      </c>
      <c r="D10" s="9">
        <v>551189.8</v>
      </c>
      <c r="E10" s="10">
        <f>D10/C10</f>
        <v>0.8489671504318461</v>
      </c>
      <c r="F10" s="10">
        <f>D10/D35</f>
        <v>0.39941411415889816</v>
      </c>
      <c r="G10" s="9">
        <v>535357.9</v>
      </c>
      <c r="H10" s="9">
        <v>533276.7</v>
      </c>
      <c r="I10" s="10">
        <f>H10/G10</f>
        <v>0.9961125071657669</v>
      </c>
      <c r="J10" s="10">
        <f>H10/H35</f>
        <v>0.4081940752553544</v>
      </c>
      <c r="K10" s="9">
        <v>0</v>
      </c>
      <c r="L10" s="9">
        <v>465702</v>
      </c>
      <c r="M10" s="10">
        <v>0</v>
      </c>
      <c r="N10" s="10">
        <f>L10/L35</f>
        <v>0.3369191642009769</v>
      </c>
      <c r="O10" s="9">
        <f t="shared" si="0"/>
        <v>1184605.4</v>
      </c>
      <c r="P10" s="9">
        <f t="shared" si="0"/>
        <v>1550168.5</v>
      </c>
      <c r="Q10" s="10">
        <f>P10/O10</f>
        <v>1.30859482828628</v>
      </c>
      <c r="R10" s="10">
        <f>P10/P35</f>
        <v>0.3810020626684199</v>
      </c>
    </row>
    <row r="11" spans="2:18" s="4" customFormat="1" ht="12.75">
      <c r="B11" s="5" t="s">
        <v>12</v>
      </c>
      <c r="C11" s="11">
        <f>SUM(C8:C10)</f>
        <v>2584355.61</v>
      </c>
      <c r="D11" s="11">
        <f>SUM(D8:D10)</f>
        <v>2476356.1799999997</v>
      </c>
      <c r="E11" s="12">
        <f>D11/C11</f>
        <v>0.958210306049948</v>
      </c>
      <c r="F11" s="12">
        <f>D11/D36</f>
        <v>0.3502635012865791</v>
      </c>
      <c r="G11" s="11">
        <f>SUM(G8:G10)</f>
        <v>2353476.9699999997</v>
      </c>
      <c r="H11" s="11">
        <f>SUM(H8:H10)</f>
        <v>2334289.1399999997</v>
      </c>
      <c r="I11" s="12">
        <f>H11/G11</f>
        <v>0.9918470287814203</v>
      </c>
      <c r="J11" s="12">
        <f>H11/H36</f>
        <v>0.34499991781771977</v>
      </c>
      <c r="K11" s="11">
        <v>0</v>
      </c>
      <c r="L11" s="11">
        <f>SUM(L8:L10)</f>
        <v>2041097.4300000002</v>
      </c>
      <c r="M11" s="12">
        <v>0</v>
      </c>
      <c r="N11" s="12">
        <f>L11/L36</f>
        <v>0.28791103921079503</v>
      </c>
      <c r="O11" s="11">
        <f>SUM(O8:O10)</f>
        <v>4937832.58</v>
      </c>
      <c r="P11" s="11">
        <f>SUM(P8:P10)</f>
        <v>6851742.75</v>
      </c>
      <c r="Q11" s="12">
        <f>P11/O11</f>
        <v>1.3876012681661232</v>
      </c>
      <c r="R11" s="12">
        <f>P11/P36</f>
        <v>0.3274370908849205</v>
      </c>
    </row>
    <row r="12" spans="2:18" s="14" customFormat="1" ht="24.75" customHeight="1">
      <c r="B12" s="15" t="s"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</row>
    <row r="13" spans="2:18" ht="12.75">
      <c r="B13" s="13" t="s">
        <v>8</v>
      </c>
      <c r="C13" s="9">
        <v>1975096.5</v>
      </c>
      <c r="D13" s="9">
        <v>1958093.2</v>
      </c>
      <c r="E13" s="10">
        <f>D13/C13</f>
        <v>0.9913911548119294</v>
      </c>
      <c r="F13" s="10">
        <f>D13/D33</f>
        <v>0.6557558727042184</v>
      </c>
      <c r="G13" s="9">
        <v>2082445.5</v>
      </c>
      <c r="H13" s="9">
        <v>2044797.9</v>
      </c>
      <c r="I13" s="10">
        <f>H13/G13</f>
        <v>0.981921447644128</v>
      </c>
      <c r="J13" s="10">
        <f>H13/H33</f>
        <v>0.6925934123961409</v>
      </c>
      <c r="K13" s="9">
        <v>0</v>
      </c>
      <c r="L13" s="9">
        <v>1897405.5</v>
      </c>
      <c r="M13" s="10">
        <v>0</v>
      </c>
      <c r="N13" s="10">
        <f>L13/L33</f>
        <v>0.721192347112436</v>
      </c>
      <c r="O13" s="9">
        <f aca="true" t="shared" si="1" ref="O13:P15">C13+G13+K13</f>
        <v>4057542</v>
      </c>
      <c r="P13" s="9">
        <f t="shared" si="1"/>
        <v>5900296.6</v>
      </c>
      <c r="Q13" s="10">
        <f>P13/O13</f>
        <v>1.4541553975288486</v>
      </c>
      <c r="R13" s="10">
        <f>P13/P33</f>
        <v>0.6885376061035626</v>
      </c>
    </row>
    <row r="14" spans="2:18" ht="12.75">
      <c r="B14" s="13" t="s">
        <v>9</v>
      </c>
      <c r="C14" s="9">
        <v>1608096.7</v>
      </c>
      <c r="D14" s="9">
        <v>1607126.02</v>
      </c>
      <c r="E14" s="10">
        <f>D14/C14</f>
        <v>0.999396379583392</v>
      </c>
      <c r="F14" s="10">
        <f>D14/D34</f>
        <v>0.5943567328085145</v>
      </c>
      <c r="G14" s="9">
        <v>1294600.44</v>
      </c>
      <c r="H14" s="9">
        <v>1294217.93</v>
      </c>
      <c r="I14" s="10">
        <f>H14/G14</f>
        <v>0.9997045343194847</v>
      </c>
      <c r="J14" s="10">
        <f>H14/H34</f>
        <v>0.5161903665351123</v>
      </c>
      <c r="K14" s="9">
        <v>0</v>
      </c>
      <c r="L14" s="9">
        <v>1786367.98</v>
      </c>
      <c r="M14" s="10">
        <v>0</v>
      </c>
      <c r="N14" s="10">
        <f>L14/L34</f>
        <v>0.580711988870545</v>
      </c>
      <c r="O14" s="9">
        <f t="shared" si="1"/>
        <v>2902697.1399999997</v>
      </c>
      <c r="P14" s="9">
        <f t="shared" si="1"/>
        <v>4687711.93</v>
      </c>
      <c r="Q14" s="10">
        <f>P14/O14</f>
        <v>1.6149504078127834</v>
      </c>
      <c r="R14" s="10">
        <f>P14/P34</f>
        <v>0.5656437118019065</v>
      </c>
    </row>
    <row r="15" spans="2:18" ht="12.75">
      <c r="B15" s="13" t="s">
        <v>10</v>
      </c>
      <c r="C15" s="9">
        <v>835940.7</v>
      </c>
      <c r="D15" s="9">
        <v>791146.9</v>
      </c>
      <c r="E15" s="10">
        <f>D15/C15</f>
        <v>0.9464150985829498</v>
      </c>
      <c r="F15" s="10">
        <f>D15/D35</f>
        <v>0.5732965998882026</v>
      </c>
      <c r="G15" s="9">
        <v>691861.9</v>
      </c>
      <c r="H15" s="9">
        <v>691399.8</v>
      </c>
      <c r="I15" s="10">
        <f>H15/G15</f>
        <v>0.9993320921415098</v>
      </c>
      <c r="J15" s="10">
        <f>H15/H35</f>
        <v>0.5292286387024541</v>
      </c>
      <c r="K15" s="9">
        <v>0</v>
      </c>
      <c r="L15" s="9">
        <v>792058.6</v>
      </c>
      <c r="M15" s="10">
        <v>0</v>
      </c>
      <c r="N15" s="10">
        <f>L15/L35</f>
        <v>0.573026788612022</v>
      </c>
      <c r="O15" s="9">
        <f t="shared" si="1"/>
        <v>1527802.6</v>
      </c>
      <c r="P15" s="9">
        <f t="shared" si="1"/>
        <v>2274605.3000000003</v>
      </c>
      <c r="Q15" s="10">
        <f>P15/O15</f>
        <v>1.4888083709243591</v>
      </c>
      <c r="R15" s="10">
        <f>P15/P35</f>
        <v>0.5590549098736816</v>
      </c>
    </row>
    <row r="16" spans="2:18" s="4" customFormat="1" ht="12.75">
      <c r="B16" s="5" t="s">
        <v>12</v>
      </c>
      <c r="C16" s="11">
        <f>SUM(C13:C15)</f>
        <v>4419133.9</v>
      </c>
      <c r="D16" s="11">
        <f>SUM(D13:D15)</f>
        <v>4356366.12</v>
      </c>
      <c r="E16" s="12">
        <f>D16/C16</f>
        <v>0.9857963615902201</v>
      </c>
      <c r="F16" s="12">
        <f>D16/D36</f>
        <v>0.6161779401529509</v>
      </c>
      <c r="G16" s="11">
        <f>SUM(G13:G15)</f>
        <v>4068907.84</v>
      </c>
      <c r="H16" s="11">
        <f>SUM(H13:H15)</f>
        <v>4030415.63</v>
      </c>
      <c r="I16" s="12">
        <f>H16/G16</f>
        <v>0.9905399159888566</v>
      </c>
      <c r="J16" s="12">
        <f>H16/H36</f>
        <v>0.5956815877236413</v>
      </c>
      <c r="K16" s="11">
        <v>0</v>
      </c>
      <c r="L16" s="11">
        <f>SUM(L13:L15)</f>
        <v>4475832.08</v>
      </c>
      <c r="M16" s="12">
        <v>0</v>
      </c>
      <c r="N16" s="12">
        <f>L16/L36</f>
        <v>0.6313473558613095</v>
      </c>
      <c r="O16" s="11">
        <f>SUM(O13:O15)</f>
        <v>8488041.74</v>
      </c>
      <c r="P16" s="11">
        <f>SUM(P13:P15)</f>
        <v>12862613.83</v>
      </c>
      <c r="Q16" s="12">
        <f>P16/O16</f>
        <v>1.5153806053267593</v>
      </c>
      <c r="R16" s="12">
        <f>P16/P36</f>
        <v>0.6146898690368002</v>
      </c>
    </row>
    <row r="17" spans="2:18" s="14" customFormat="1" ht="24.75" customHeight="1">
      <c r="B17" s="15" t="s">
        <v>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2:18" ht="12.75">
      <c r="B18" s="13" t="s">
        <v>8</v>
      </c>
      <c r="C18" s="9">
        <v>33348.3</v>
      </c>
      <c r="D18" s="9">
        <v>33091.1</v>
      </c>
      <c r="E18" s="10">
        <f>D18/C18</f>
        <v>0.9922874629291447</v>
      </c>
      <c r="F18" s="10">
        <f>D18/D33</f>
        <v>0.011082048167698332</v>
      </c>
      <c r="G18" s="9">
        <v>43759.3</v>
      </c>
      <c r="H18" s="9">
        <v>43525.1</v>
      </c>
      <c r="I18" s="10">
        <f>H18/G18</f>
        <v>0.9946479948262426</v>
      </c>
      <c r="J18" s="10">
        <f>H18/H33</f>
        <v>0.014742384826335784</v>
      </c>
      <c r="K18" s="9">
        <v>0</v>
      </c>
      <c r="L18" s="9">
        <v>40015.1</v>
      </c>
      <c r="M18" s="10">
        <v>0</v>
      </c>
      <c r="N18" s="10">
        <f>L18/L33</f>
        <v>0.015209497331455418</v>
      </c>
      <c r="O18" s="9">
        <f aca="true" t="shared" si="2" ref="O18:P20">C18+G18+K18</f>
        <v>77107.6</v>
      </c>
      <c r="P18" s="9">
        <f t="shared" si="2"/>
        <v>116631.29999999999</v>
      </c>
      <c r="Q18" s="10">
        <f>P18/O18</f>
        <v>1.5125785266303189</v>
      </c>
      <c r="R18" s="10">
        <f>P18/P33</f>
        <v>0.013610338859701806</v>
      </c>
    </row>
    <row r="19" spans="2:18" ht="12.75">
      <c r="B19" s="13" t="s">
        <v>9</v>
      </c>
      <c r="C19" s="9">
        <v>105462.76</v>
      </c>
      <c r="D19" s="9">
        <v>105093.73</v>
      </c>
      <c r="E19" s="10">
        <f>D19/C19</f>
        <v>0.9965008501579136</v>
      </c>
      <c r="F19" s="10">
        <f>D19/D34</f>
        <v>0.03886637713790494</v>
      </c>
      <c r="G19" s="9">
        <v>119294.34</v>
      </c>
      <c r="H19" s="9">
        <v>119054.57</v>
      </c>
      <c r="I19" s="10">
        <f>H19/G19</f>
        <v>0.9979900974346311</v>
      </c>
      <c r="J19" s="10">
        <f>H19/H34</f>
        <v>0.04748413748678339</v>
      </c>
      <c r="K19" s="9">
        <v>0</v>
      </c>
      <c r="L19" s="9">
        <v>121558.4</v>
      </c>
      <c r="M19" s="10">
        <v>0</v>
      </c>
      <c r="N19" s="10">
        <f>L19/L34</f>
        <v>0.03951616969081659</v>
      </c>
      <c r="O19" s="9">
        <f t="shared" si="2"/>
        <v>224757.09999999998</v>
      </c>
      <c r="P19" s="9">
        <f t="shared" si="2"/>
        <v>345706.69999999995</v>
      </c>
      <c r="Q19" s="10">
        <f>P19/O19</f>
        <v>1.5381347241088268</v>
      </c>
      <c r="R19" s="10">
        <f>P19/P34</f>
        <v>0.04171476914597612</v>
      </c>
    </row>
    <row r="20" spans="2:18" ht="12.75">
      <c r="B20" s="13" t="s">
        <v>10</v>
      </c>
      <c r="C20" s="9">
        <v>20562.8</v>
      </c>
      <c r="D20" s="9">
        <v>19445.7</v>
      </c>
      <c r="E20" s="10">
        <f>D20/C20</f>
        <v>0.9456737409302236</v>
      </c>
      <c r="F20" s="10">
        <f>D20/D35</f>
        <v>0.014091129842569087</v>
      </c>
      <c r="G20" s="9">
        <v>25444.5</v>
      </c>
      <c r="H20" s="9">
        <v>25349.8</v>
      </c>
      <c r="I20" s="10">
        <f>H20/G20</f>
        <v>0.9962781740651221</v>
      </c>
      <c r="J20" s="10">
        <f>H20/H35</f>
        <v>0.019403882016424463</v>
      </c>
      <c r="K20" s="9">
        <v>0</v>
      </c>
      <c r="L20" s="9">
        <v>22099.4</v>
      </c>
      <c r="M20" s="10">
        <v>0</v>
      </c>
      <c r="N20" s="10">
        <f>L20/L35</f>
        <v>0.015988145589546685</v>
      </c>
      <c r="O20" s="9">
        <f t="shared" si="2"/>
        <v>46007.3</v>
      </c>
      <c r="P20" s="9">
        <f t="shared" si="2"/>
        <v>66894.9</v>
      </c>
      <c r="Q20" s="10">
        <f>P20/O20</f>
        <v>1.4540062120576516</v>
      </c>
      <c r="R20" s="10">
        <f>P20/P35</f>
        <v>0.01644149967051819</v>
      </c>
    </row>
    <row r="21" spans="2:18" s="4" customFormat="1" ht="12.75">
      <c r="B21" s="5" t="s">
        <v>12</v>
      </c>
      <c r="C21" s="11">
        <f>SUM(C18:C20)</f>
        <v>159373.86</v>
      </c>
      <c r="D21" s="11">
        <f>SUM(D18:D20)</f>
        <v>157630.53</v>
      </c>
      <c r="E21" s="12">
        <f>D21/C21</f>
        <v>0.9890613805802282</v>
      </c>
      <c r="F21" s="12">
        <f>D21/D36</f>
        <v>0.022295751230527412</v>
      </c>
      <c r="G21" s="11">
        <f>SUM(G18:G20)</f>
        <v>188498.14</v>
      </c>
      <c r="H21" s="11">
        <f>SUM(H18:H20)</f>
        <v>187929.47</v>
      </c>
      <c r="I21" s="12">
        <f>H21/G21</f>
        <v>0.9969831532555175</v>
      </c>
      <c r="J21" s="12">
        <f>H21/H36</f>
        <v>0.027775330225598204</v>
      </c>
      <c r="K21" s="11">
        <v>0</v>
      </c>
      <c r="L21" s="11">
        <f>SUM(L18:L20)</f>
        <v>183672.9</v>
      </c>
      <c r="M21" s="12">
        <v>0</v>
      </c>
      <c r="N21" s="12">
        <f>L21/L36</f>
        <v>0.025908344568274937</v>
      </c>
      <c r="O21" s="11">
        <f>SUM(O18:O20)</f>
        <v>347871.99999999994</v>
      </c>
      <c r="P21" s="11">
        <f>SUM(P18:P20)</f>
        <v>529232.8999999999</v>
      </c>
      <c r="Q21" s="12">
        <f>P21/O21</f>
        <v>1.5213437701223438</v>
      </c>
      <c r="R21" s="12">
        <f>P21/P36</f>
        <v>0.0252914459137553</v>
      </c>
    </row>
    <row r="22" spans="2:18" s="14" customFormat="1" ht="24.75" customHeight="1">
      <c r="B22" s="15" t="s">
        <v>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 ht="12.75">
      <c r="B23" s="13" t="s">
        <v>8</v>
      </c>
      <c r="C23" s="9">
        <v>294</v>
      </c>
      <c r="D23" s="9">
        <v>294</v>
      </c>
      <c r="E23" s="10">
        <f>D23/C23</f>
        <v>1</v>
      </c>
      <c r="F23" s="10">
        <f>D23/D33</f>
        <v>9.845916761012204E-05</v>
      </c>
      <c r="G23" s="9">
        <v>22.7</v>
      </c>
      <c r="H23" s="9">
        <v>22.7</v>
      </c>
      <c r="I23" s="10">
        <f>H23/G23</f>
        <v>1</v>
      </c>
      <c r="J23" s="10">
        <f>H23/H33</f>
        <v>7.68871606401415E-06</v>
      </c>
      <c r="K23" s="9">
        <v>0</v>
      </c>
      <c r="L23" s="9">
        <v>168.8</v>
      </c>
      <c r="M23" s="10">
        <v>0</v>
      </c>
      <c r="N23" s="10">
        <f>L23/L33</f>
        <v>6.415985839219881E-05</v>
      </c>
      <c r="O23" s="9">
        <f aca="true" t="shared" si="3" ref="O23:P25">C23+G23+K23</f>
        <v>316.7</v>
      </c>
      <c r="P23" s="9">
        <f t="shared" si="3"/>
        <v>485.5</v>
      </c>
      <c r="Q23" s="10">
        <f>P23/O23</f>
        <v>1.532996526681402</v>
      </c>
      <c r="R23" s="10">
        <f>P23/P33</f>
        <v>5.6655627746455944E-05</v>
      </c>
    </row>
    <row r="24" spans="2:18" ht="12.75">
      <c r="B24" s="13" t="s">
        <v>9</v>
      </c>
      <c r="C24" s="9">
        <v>0</v>
      </c>
      <c r="D24" s="9">
        <v>0</v>
      </c>
      <c r="E24" s="10">
        <v>0</v>
      </c>
      <c r="F24" s="10">
        <f>D24/D34</f>
        <v>0</v>
      </c>
      <c r="G24" s="9">
        <v>0</v>
      </c>
      <c r="H24" s="9">
        <v>0</v>
      </c>
      <c r="I24" s="10">
        <v>0</v>
      </c>
      <c r="J24" s="10">
        <f>H24/H34</f>
        <v>0</v>
      </c>
      <c r="K24" s="9">
        <v>0</v>
      </c>
      <c r="L24" s="9">
        <v>0</v>
      </c>
      <c r="M24" s="10">
        <v>0</v>
      </c>
      <c r="N24" s="10">
        <f>L24/L34</f>
        <v>0</v>
      </c>
      <c r="O24" s="9">
        <f t="shared" si="3"/>
        <v>0</v>
      </c>
      <c r="P24" s="9">
        <f t="shared" si="3"/>
        <v>0</v>
      </c>
      <c r="Q24" s="10">
        <v>0</v>
      </c>
      <c r="R24" s="10">
        <f>P24/P34</f>
        <v>0</v>
      </c>
    </row>
    <row r="25" spans="2:18" ht="12.75">
      <c r="B25" s="13" t="s">
        <v>10</v>
      </c>
      <c r="C25" s="9">
        <v>800</v>
      </c>
      <c r="D25" s="9">
        <v>62</v>
      </c>
      <c r="E25" s="10">
        <f>D25/C25</f>
        <v>0.0775</v>
      </c>
      <c r="F25" s="10">
        <f>D25/D35</f>
        <v>4.4927672968280046E-05</v>
      </c>
      <c r="G25" s="9">
        <v>59.3</v>
      </c>
      <c r="H25" s="9">
        <v>59.3</v>
      </c>
      <c r="I25" s="10">
        <f>H25/G25</f>
        <v>1</v>
      </c>
      <c r="J25" s="10">
        <f>H25/H35</f>
        <v>4.53908986885092E-05</v>
      </c>
      <c r="K25" s="9">
        <v>0</v>
      </c>
      <c r="L25" s="9">
        <v>283.9</v>
      </c>
      <c r="M25" s="10">
        <v>0</v>
      </c>
      <c r="N25" s="10">
        <f>L25/L35</f>
        <v>0.00020539175420474325</v>
      </c>
      <c r="O25" s="9">
        <f t="shared" si="3"/>
        <v>859.3</v>
      </c>
      <c r="P25" s="9">
        <f t="shared" si="3"/>
        <v>405.2</v>
      </c>
      <c r="Q25" s="10">
        <f>P25/O25</f>
        <v>0.4715466077039451</v>
      </c>
      <c r="R25" s="10">
        <f>P25/P35</f>
        <v>9.959048696528393E-05</v>
      </c>
    </row>
    <row r="26" spans="2:18" s="4" customFormat="1" ht="12.75">
      <c r="B26" s="5" t="s">
        <v>12</v>
      </c>
      <c r="C26" s="11">
        <f>SUM(C23:C25)</f>
        <v>1094</v>
      </c>
      <c r="D26" s="11">
        <f>SUM(D23:D25)</f>
        <v>356</v>
      </c>
      <c r="E26" s="12">
        <f>D26/C26</f>
        <v>0.32541133455210236</v>
      </c>
      <c r="F26" s="12">
        <f>D26/D36</f>
        <v>5.035374453202535E-05</v>
      </c>
      <c r="G26" s="11">
        <f>SUM(G23:G25)</f>
        <v>82</v>
      </c>
      <c r="H26" s="11">
        <f>SUM(H23:H25)</f>
        <v>82</v>
      </c>
      <c r="I26" s="12">
        <f>H26/G26</f>
        <v>1</v>
      </c>
      <c r="J26" s="12">
        <f>H26/H36</f>
        <v>1.2119318372467355E-05</v>
      </c>
      <c r="K26" s="11">
        <v>0</v>
      </c>
      <c r="L26" s="11">
        <f>SUM(L23:L25)</f>
        <v>452.7</v>
      </c>
      <c r="M26" s="12">
        <v>0</v>
      </c>
      <c r="N26" s="12">
        <f>L26/L36</f>
        <v>6.385649481256116E-05</v>
      </c>
      <c r="O26" s="11">
        <f>SUM(O23:O25)</f>
        <v>1176</v>
      </c>
      <c r="P26" s="11">
        <f>SUM(P23:P25)</f>
        <v>890.7</v>
      </c>
      <c r="Q26" s="12">
        <f>P26/O26</f>
        <v>0.7573979591836735</v>
      </c>
      <c r="R26" s="12">
        <f>P26/P36</f>
        <v>4.2565552661941185E-05</v>
      </c>
    </row>
    <row r="27" spans="2:18" s="14" customFormat="1" ht="24.75" customHeight="1">
      <c r="B27" s="15" t="s">
        <v>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</row>
    <row r="28" spans="2:18" ht="12.75">
      <c r="B28" s="13" t="s">
        <v>8</v>
      </c>
      <c r="C28" s="9">
        <v>25031.9</v>
      </c>
      <c r="D28" s="9">
        <v>24589.1</v>
      </c>
      <c r="E28" s="10">
        <f>D28/C28</f>
        <v>0.9823105717104973</v>
      </c>
      <c r="F28" s="10">
        <f>D28/D33</f>
        <v>0.008234769790075007</v>
      </c>
      <c r="G28" s="9">
        <v>58767.3</v>
      </c>
      <c r="H28" s="9">
        <v>58714.6</v>
      </c>
      <c r="I28" s="10">
        <f>H28/G28</f>
        <v>0.9991032427897827</v>
      </c>
      <c r="J28" s="10">
        <f>H28/H33</f>
        <v>0.019887219745029303</v>
      </c>
      <c r="K28" s="9">
        <v>0</v>
      </c>
      <c r="L28" s="9">
        <v>94310.3</v>
      </c>
      <c r="M28" s="10">
        <v>0</v>
      </c>
      <c r="N28" s="10">
        <f>L28/L33</f>
        <v>0.03584677424719068</v>
      </c>
      <c r="O28" s="9">
        <f aca="true" t="shared" si="4" ref="O28:P30">C28+G28+K28</f>
        <v>83799.20000000001</v>
      </c>
      <c r="P28" s="9">
        <f t="shared" si="4"/>
        <v>177614</v>
      </c>
      <c r="Q28" s="10">
        <f>P28/O28</f>
        <v>2.1195190407545654</v>
      </c>
      <c r="R28" s="10">
        <f>P28/P33</f>
        <v>0.02072674081680541</v>
      </c>
    </row>
    <row r="29" spans="2:18" ht="12.75">
      <c r="B29" s="13" t="s">
        <v>9</v>
      </c>
      <c r="C29" s="9">
        <v>36775.56</v>
      </c>
      <c r="D29" s="9">
        <v>36531.33</v>
      </c>
      <c r="E29" s="10">
        <f>D29/C29</f>
        <v>0.9933589046638583</v>
      </c>
      <c r="F29" s="10">
        <f>D29/D34</f>
        <v>0.013510229859852353</v>
      </c>
      <c r="G29" s="9">
        <v>98675.41</v>
      </c>
      <c r="H29" s="9">
        <v>98282.55</v>
      </c>
      <c r="I29" s="10">
        <f>H29/G29</f>
        <v>0.9960186636163965</v>
      </c>
      <c r="J29" s="10">
        <f>H29/H34</f>
        <v>0.03919935300889048</v>
      </c>
      <c r="K29" s="9">
        <v>0</v>
      </c>
      <c r="L29" s="9">
        <v>191875.58</v>
      </c>
      <c r="M29" s="10">
        <v>0</v>
      </c>
      <c r="N29" s="10">
        <f>L29/L34</f>
        <v>0.06237485832985506</v>
      </c>
      <c r="O29" s="9">
        <f t="shared" si="4"/>
        <v>135450.97</v>
      </c>
      <c r="P29" s="9">
        <f t="shared" si="4"/>
        <v>326689.45999999996</v>
      </c>
      <c r="Q29" s="10">
        <f>P29/O29</f>
        <v>2.4118650460753432</v>
      </c>
      <c r="R29" s="10">
        <f>P29/P34</f>
        <v>0.0394200500202154</v>
      </c>
    </row>
    <row r="30" spans="2:18" ht="12.75">
      <c r="B30" s="13" t="s">
        <v>10</v>
      </c>
      <c r="C30" s="9">
        <v>51861.2</v>
      </c>
      <c r="D30" s="9">
        <v>18151.4</v>
      </c>
      <c r="E30" s="10">
        <f>D30/C30</f>
        <v>0.3499996143552406</v>
      </c>
      <c r="F30" s="10">
        <f>D30/D35</f>
        <v>0.013153228437361912</v>
      </c>
      <c r="G30" s="9">
        <v>56392.7</v>
      </c>
      <c r="H30" s="9">
        <v>56343.7</v>
      </c>
      <c r="I30" s="10">
        <f>H30/G30</f>
        <v>0.9991310932088728</v>
      </c>
      <c r="J30" s="10">
        <f>H30/H35</f>
        <v>0.043128013127078514</v>
      </c>
      <c r="K30" s="9">
        <v>0</v>
      </c>
      <c r="L30" s="9">
        <v>102092.7</v>
      </c>
      <c r="M30" s="10">
        <v>0</v>
      </c>
      <c r="N30" s="10">
        <f>L30/L35</f>
        <v>0.07386050984324971</v>
      </c>
      <c r="O30" s="9">
        <f>C30+G30+K30</f>
        <v>108253.9</v>
      </c>
      <c r="P30" s="9">
        <f t="shared" si="4"/>
        <v>176587.8</v>
      </c>
      <c r="Q30" s="10">
        <f>P30/O30</f>
        <v>1.6312373041525525</v>
      </c>
      <c r="R30" s="10">
        <f>P30/P35</f>
        <v>0.04340193730041502</v>
      </c>
    </row>
    <row r="31" spans="2:18" s="4" customFormat="1" ht="12.75">
      <c r="B31" s="5" t="s">
        <v>6</v>
      </c>
      <c r="C31" s="11">
        <f>SUM(C28:C30)</f>
        <v>113668.66</v>
      </c>
      <c r="D31" s="11">
        <f>SUM(D28:D30)</f>
        <v>79271.83</v>
      </c>
      <c r="E31" s="12">
        <f>D31/C31</f>
        <v>0.6973938990747318</v>
      </c>
      <c r="F31" s="12">
        <f>D31/D36</f>
        <v>0.011212453585410516</v>
      </c>
      <c r="G31" s="11">
        <f>SUM(G28:G30)</f>
        <v>213835.41000000003</v>
      </c>
      <c r="H31" s="11">
        <f>SUM(H28:H30)</f>
        <v>213340.84999999998</v>
      </c>
      <c r="I31" s="12">
        <f>H31/G31</f>
        <v>0.9976871931547724</v>
      </c>
      <c r="J31" s="12">
        <f>H31/H36</f>
        <v>0.031531044914668314</v>
      </c>
      <c r="K31" s="11">
        <v>0</v>
      </c>
      <c r="L31" s="11">
        <f>SUM(L28:L30)</f>
        <v>388278.58</v>
      </c>
      <c r="M31" s="12">
        <v>0</v>
      </c>
      <c r="N31" s="12">
        <f>L31/L36</f>
        <v>0.05476940386480807</v>
      </c>
      <c r="O31" s="11">
        <f>SUM(O28:O30)</f>
        <v>327504.07</v>
      </c>
      <c r="P31" s="11">
        <f>SUM(P28:P30)</f>
        <v>680891.26</v>
      </c>
      <c r="Q31" s="12">
        <f>P31/O31</f>
        <v>2.0790314453191376</v>
      </c>
      <c r="R31" s="12">
        <f>P31/P36</f>
        <v>0.032539028611862</v>
      </c>
    </row>
    <row r="32" spans="2:18" s="14" customFormat="1" ht="24.75" customHeight="1">
      <c r="B32" s="15" t="s">
        <v>16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2:18" ht="12.75">
      <c r="B33" s="13" t="s">
        <v>8</v>
      </c>
      <c r="C33" s="9">
        <f aca="true" t="shared" si="5" ref="C33:D35">C8+C13+C18+C23+C28</f>
        <v>3010827.6999999997</v>
      </c>
      <c r="D33" s="9">
        <f t="shared" si="5"/>
        <v>2986009.4000000004</v>
      </c>
      <c r="E33" s="10">
        <f>D33/C33</f>
        <v>0.9917569843003639</v>
      </c>
      <c r="F33" s="10">
        <f aca="true" t="shared" si="6" ref="F33:H35">F8+F13+F18+F23+F28</f>
        <v>0.9999999999999998</v>
      </c>
      <c r="G33" s="9">
        <f t="shared" si="6"/>
        <v>3007242.5</v>
      </c>
      <c r="H33" s="9">
        <f t="shared" si="6"/>
        <v>2952378.5</v>
      </c>
      <c r="I33" s="10">
        <f>H33/G33</f>
        <v>0.9817560439505627</v>
      </c>
      <c r="J33" s="10">
        <f aca="true" t="shared" si="7" ref="J33:L35">J8+J13+J18+J23+J28</f>
        <v>1</v>
      </c>
      <c r="K33" s="9">
        <f t="shared" si="7"/>
        <v>0</v>
      </c>
      <c r="L33" s="9">
        <f t="shared" si="7"/>
        <v>2630928.4999999995</v>
      </c>
      <c r="M33" s="10">
        <v>0</v>
      </c>
      <c r="N33" s="10">
        <f aca="true" t="shared" si="8" ref="N33:P35">N8+N13+N18+N23+N28</f>
        <v>1.0000000000000002</v>
      </c>
      <c r="O33" s="9">
        <f t="shared" si="8"/>
        <v>6018070.2</v>
      </c>
      <c r="P33" s="9">
        <f t="shared" si="8"/>
        <v>8569316.4</v>
      </c>
      <c r="Q33" s="10">
        <f>P33/O33</f>
        <v>1.423930947166419</v>
      </c>
      <c r="R33" s="10">
        <f>R8+R13+R18+R23+R28</f>
        <v>0.9999999999999998</v>
      </c>
    </row>
    <row r="34" spans="2:18" ht="12.75">
      <c r="B34" s="13" t="s">
        <v>9</v>
      </c>
      <c r="C34" s="9">
        <f t="shared" si="5"/>
        <v>2708386.13</v>
      </c>
      <c r="D34" s="9">
        <f t="shared" si="5"/>
        <v>2703975.46</v>
      </c>
      <c r="E34" s="10">
        <f>D34/C34</f>
        <v>0.9983714766697613</v>
      </c>
      <c r="F34" s="10">
        <f t="shared" si="6"/>
        <v>1.0000000000000002</v>
      </c>
      <c r="G34" s="9">
        <f t="shared" si="6"/>
        <v>2508441.56</v>
      </c>
      <c r="H34" s="9">
        <f t="shared" si="6"/>
        <v>2507249.2899999996</v>
      </c>
      <c r="I34" s="10">
        <f>H34/G34</f>
        <v>0.9995246969197877</v>
      </c>
      <c r="J34" s="10">
        <f t="shared" si="7"/>
        <v>1.0000000000000002</v>
      </c>
      <c r="K34" s="9">
        <f t="shared" si="7"/>
        <v>0</v>
      </c>
      <c r="L34" s="9">
        <f t="shared" si="7"/>
        <v>3076168.59</v>
      </c>
      <c r="M34" s="10">
        <v>0</v>
      </c>
      <c r="N34" s="10">
        <f t="shared" si="8"/>
        <v>1</v>
      </c>
      <c r="O34" s="9">
        <f t="shared" si="8"/>
        <v>5216827.689999999</v>
      </c>
      <c r="P34" s="9">
        <f t="shared" si="8"/>
        <v>8287393.34</v>
      </c>
      <c r="Q34" s="10">
        <f>P34/O34</f>
        <v>1.5885886658449326</v>
      </c>
      <c r="R34" s="10">
        <f>R9+R14+R19+R24+R29</f>
        <v>1</v>
      </c>
    </row>
    <row r="35" spans="2:18" ht="12.75">
      <c r="B35" s="13" t="s">
        <v>10</v>
      </c>
      <c r="C35" s="9">
        <f t="shared" si="5"/>
        <v>1558412.2</v>
      </c>
      <c r="D35" s="9">
        <f t="shared" si="5"/>
        <v>1379995.8</v>
      </c>
      <c r="E35" s="10">
        <f>D35/C35</f>
        <v>0.8855139866076511</v>
      </c>
      <c r="F35" s="10">
        <f t="shared" si="6"/>
        <v>1</v>
      </c>
      <c r="G35" s="9">
        <f t="shared" si="6"/>
        <v>1309116.3</v>
      </c>
      <c r="H35" s="9">
        <f t="shared" si="6"/>
        <v>1306429.3</v>
      </c>
      <c r="I35" s="10">
        <f>H35/G35</f>
        <v>0.9979474703660782</v>
      </c>
      <c r="J35" s="10">
        <f t="shared" si="7"/>
        <v>0.9999999999999999</v>
      </c>
      <c r="K35" s="9">
        <f t="shared" si="7"/>
        <v>0</v>
      </c>
      <c r="L35" s="9">
        <f t="shared" si="7"/>
        <v>1382236.5999999999</v>
      </c>
      <c r="M35" s="10">
        <v>0</v>
      </c>
      <c r="N35" s="10">
        <f t="shared" si="8"/>
        <v>1</v>
      </c>
      <c r="O35" s="9">
        <f>O10+O15+O20+O25+O30</f>
        <v>2867528.4999999995</v>
      </c>
      <c r="P35" s="9">
        <f t="shared" si="8"/>
        <v>4068661.7</v>
      </c>
      <c r="Q35" s="10">
        <f>P35/O35</f>
        <v>1.4188740233968036</v>
      </c>
      <c r="R35" s="10">
        <f>R10+R15+R20+R25+R30</f>
        <v>1</v>
      </c>
    </row>
    <row r="36" spans="2:18" s="4" customFormat="1" ht="12.75">
      <c r="B36" s="5" t="s">
        <v>6</v>
      </c>
      <c r="C36" s="11">
        <f>C33+C34+C35</f>
        <v>7277626.03</v>
      </c>
      <c r="D36" s="11">
        <f>D33+D34+D35</f>
        <v>7069980.66</v>
      </c>
      <c r="E36" s="12">
        <f>D36/C36</f>
        <v>0.9714679801979328</v>
      </c>
      <c r="F36" s="12">
        <f>F11+F16+F21+F26+F31</f>
        <v>1</v>
      </c>
      <c r="G36" s="11">
        <f>G33+G34+G35</f>
        <v>6824800.36</v>
      </c>
      <c r="H36" s="11">
        <f>H33+H34+H35</f>
        <v>6766057.089999999</v>
      </c>
      <c r="I36" s="12">
        <f>H36/G36</f>
        <v>0.9913926756972564</v>
      </c>
      <c r="J36" s="12">
        <f>J11+J16+J21+J26+J31</f>
        <v>1</v>
      </c>
      <c r="K36" s="11">
        <f>K33+K34+K35</f>
        <v>0</v>
      </c>
      <c r="L36" s="11">
        <f>L33+L34+L35</f>
        <v>7089333.6899999995</v>
      </c>
      <c r="M36" s="12">
        <v>0</v>
      </c>
      <c r="N36" s="12">
        <f>N11+N16+N21+N26+N31</f>
        <v>1</v>
      </c>
      <c r="O36" s="11">
        <f>O33+O34+O35</f>
        <v>14102426.389999999</v>
      </c>
      <c r="P36" s="11">
        <f>P33+P34+P35</f>
        <v>20925371.44</v>
      </c>
      <c r="Q36" s="12">
        <f>P36/O36</f>
        <v>1.4838135552927358</v>
      </c>
      <c r="R36" s="12">
        <f>R11+R16+R21+R26+R31</f>
        <v>1</v>
      </c>
    </row>
    <row r="37" spans="2:18" s="14" customFormat="1" ht="24.75" customHeight="1">
      <c r="B37" s="15" t="s">
        <v>22</v>
      </c>
      <c r="C37" s="16">
        <v>341304916.1</v>
      </c>
      <c r="D37" s="16">
        <v>302119635.37</v>
      </c>
      <c r="E37" s="16">
        <f>D37/C37</f>
        <v>0.8851898144985436</v>
      </c>
      <c r="F37" s="16"/>
      <c r="G37" s="16">
        <v>325485851.8</v>
      </c>
      <c r="H37" s="16">
        <v>291486752.4</v>
      </c>
      <c r="I37" s="16">
        <f>H37/G37</f>
        <v>0.8955435414105455</v>
      </c>
      <c r="J37" s="16"/>
      <c r="K37" s="16">
        <v>428074092.2</v>
      </c>
      <c r="L37" s="16">
        <v>317939976</v>
      </c>
      <c r="M37" s="16">
        <f>L37/K37</f>
        <v>0.742721836694232</v>
      </c>
      <c r="N37" s="16"/>
      <c r="O37" s="16">
        <f>C37+G37+K37</f>
        <v>1094864860.1000001</v>
      </c>
      <c r="P37" s="16">
        <f>D37+H37+L37</f>
        <v>911546363.77</v>
      </c>
      <c r="Q37" s="16">
        <f>P37/O37</f>
        <v>0.8325651840600157</v>
      </c>
      <c r="R37" s="17"/>
    </row>
    <row r="38" ht="18.75" customHeight="1">
      <c r="B38" s="6" t="s">
        <v>14</v>
      </c>
    </row>
    <row r="39" spans="2:18" s="4" customFormat="1" ht="11.25">
      <c r="B39" s="1"/>
      <c r="C39" s="2"/>
      <c r="D39" s="2"/>
      <c r="E39" s="3"/>
      <c r="F39" s="3"/>
      <c r="G39" s="2"/>
      <c r="H39" s="2"/>
      <c r="I39" s="3"/>
      <c r="J39" s="3"/>
      <c r="K39" s="2"/>
      <c r="L39" s="2"/>
      <c r="M39" s="3"/>
      <c r="N39" s="3"/>
      <c r="O39" s="2"/>
      <c r="P39" s="2"/>
      <c r="Q39" s="3"/>
      <c r="R39" s="3"/>
    </row>
    <row r="40" spans="2:18" s="4" customFormat="1" ht="11.25">
      <c r="B40" s="1"/>
      <c r="C40" s="2"/>
      <c r="D40" s="2"/>
      <c r="E40" s="3"/>
      <c r="F40" s="3"/>
      <c r="G40" s="2"/>
      <c r="H40" s="2"/>
      <c r="I40" s="3"/>
      <c r="J40" s="3"/>
      <c r="K40" s="2"/>
      <c r="L40" s="2"/>
      <c r="M40" s="3"/>
      <c r="N40" s="3"/>
      <c r="O40" s="2"/>
      <c r="P40" s="2"/>
      <c r="Q40" s="3"/>
      <c r="R40" s="3"/>
    </row>
    <row r="41" spans="2:18" s="4" customFormat="1" ht="11.25">
      <c r="B41" s="1"/>
      <c r="C41" s="2"/>
      <c r="D41" s="2"/>
      <c r="E41" s="3"/>
      <c r="F41" s="3"/>
      <c r="G41" s="2"/>
      <c r="H41" s="2"/>
      <c r="I41" s="3"/>
      <c r="J41" s="3"/>
      <c r="K41" s="2"/>
      <c r="L41" s="2"/>
      <c r="M41" s="3"/>
      <c r="N41" s="3"/>
      <c r="O41" s="2"/>
      <c r="P41" s="2"/>
      <c r="Q41" s="3"/>
      <c r="R41" s="3"/>
    </row>
    <row r="42" spans="2:18" s="4" customFormat="1" ht="11.25">
      <c r="B42" s="1"/>
      <c r="C42" s="2"/>
      <c r="D42" s="2"/>
      <c r="E42" s="3"/>
      <c r="F42" s="3"/>
      <c r="G42" s="2"/>
      <c r="H42" s="2"/>
      <c r="I42" s="3"/>
      <c r="J42" s="3"/>
      <c r="K42" s="2"/>
      <c r="L42" s="2"/>
      <c r="M42" s="3"/>
      <c r="N42" s="3"/>
      <c r="O42" s="2"/>
      <c r="P42" s="2"/>
      <c r="Q42" s="3"/>
      <c r="R42" s="3"/>
    </row>
    <row r="43" spans="2:18" s="4" customFormat="1" ht="11.25">
      <c r="B43" s="1"/>
      <c r="C43" s="2"/>
      <c r="D43" s="2"/>
      <c r="E43" s="3"/>
      <c r="F43" s="3"/>
      <c r="G43" s="2"/>
      <c r="H43" s="2"/>
      <c r="I43" s="3"/>
      <c r="J43" s="3"/>
      <c r="K43" s="2"/>
      <c r="L43" s="2"/>
      <c r="M43" s="3"/>
      <c r="N43" s="3"/>
      <c r="O43" s="2"/>
      <c r="P43" s="2"/>
      <c r="Q43" s="3"/>
      <c r="R43" s="3"/>
    </row>
    <row r="44" spans="2:18" s="4" customFormat="1" ht="11.25">
      <c r="B44" s="1"/>
      <c r="C44" s="2"/>
      <c r="D44" s="2"/>
      <c r="E44" s="3"/>
      <c r="F44" s="3"/>
      <c r="G44" s="2"/>
      <c r="H44" s="2"/>
      <c r="I44" s="3"/>
      <c r="J44" s="3"/>
      <c r="K44" s="2"/>
      <c r="L44" s="2"/>
      <c r="M44" s="3"/>
      <c r="N44" s="3"/>
      <c r="O44" s="2"/>
      <c r="P44" s="2"/>
      <c r="Q44" s="3"/>
      <c r="R44" s="3"/>
    </row>
  </sheetData>
  <sheetProtection/>
  <mergeCells count="15">
    <mergeCell ref="K5:N5"/>
    <mergeCell ref="O5:R5"/>
    <mergeCell ref="B5:B6"/>
    <mergeCell ref="O2:R2"/>
    <mergeCell ref="B3:R3"/>
    <mergeCell ref="B7:R7"/>
    <mergeCell ref="B12:R12"/>
    <mergeCell ref="Q4:R4"/>
    <mergeCell ref="B37:R37"/>
    <mergeCell ref="B17:R17"/>
    <mergeCell ref="B22:R22"/>
    <mergeCell ref="B27:R27"/>
    <mergeCell ref="B32:R32"/>
    <mergeCell ref="C5:F5"/>
    <mergeCell ref="G5:J5"/>
  </mergeCells>
  <printOptions horizontalCentered="1" vertic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Александровна</dc:creator>
  <cp:keywords/>
  <dc:description/>
  <cp:lastModifiedBy>Чиликина Т.Н.</cp:lastModifiedBy>
  <cp:lastPrinted>2021-07-28T10:07:44Z</cp:lastPrinted>
  <dcterms:created xsi:type="dcterms:W3CDTF">2021-05-31T10:58:42Z</dcterms:created>
  <dcterms:modified xsi:type="dcterms:W3CDTF">2021-07-28T10:07:45Z</dcterms:modified>
  <cp:category/>
  <cp:version/>
  <cp:contentType/>
  <cp:contentStatus/>
</cp:coreProperties>
</file>