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Лист1!$A$185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C180" i="1" l="1"/>
  <c r="E182" i="1"/>
  <c r="C182" i="1"/>
  <c r="E181" i="1"/>
  <c r="C181" i="1"/>
  <c r="E180" i="1"/>
  <c r="E116" i="1"/>
  <c r="C116" i="1"/>
  <c r="E115" i="1"/>
  <c r="C115" i="1"/>
  <c r="E114" i="1"/>
  <c r="C114" i="1"/>
  <c r="E104" i="1"/>
  <c r="C104" i="1"/>
  <c r="E103" i="1"/>
  <c r="C103" i="1"/>
  <c r="E102" i="1"/>
  <c r="C102" i="1"/>
  <c r="E101" i="1"/>
  <c r="C101" i="1"/>
  <c r="E78" i="1"/>
  <c r="C78" i="1"/>
  <c r="E77" i="1"/>
  <c r="C77" i="1"/>
  <c r="E14" i="1"/>
  <c r="C14" i="1"/>
  <c r="E13" i="1"/>
  <c r="C13" i="1"/>
  <c r="E12" i="1"/>
  <c r="C12" i="1"/>
  <c r="E11" i="1"/>
  <c r="C11" i="1"/>
  <c r="E10" i="1"/>
  <c r="C10" i="1"/>
  <c r="E137" i="1"/>
  <c r="C137" i="1"/>
  <c r="E157" i="1"/>
  <c r="C157" i="1"/>
  <c r="E15" i="1"/>
  <c r="D15" i="1"/>
  <c r="C15" i="1"/>
  <c r="E40" i="1"/>
  <c r="E39" i="1"/>
  <c r="D40" i="1"/>
  <c r="D39" i="1"/>
  <c r="C40" i="1"/>
  <c r="C39" i="1"/>
</calcChain>
</file>

<file path=xl/sharedStrings.xml><?xml version="1.0" encoding="utf-8"?>
<sst xmlns="http://schemas.openxmlformats.org/spreadsheetml/2006/main" count="411" uniqueCount="76">
  <si>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</si>
  <si>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</si>
  <si>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</si>
  <si>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</si>
  <si>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</si>
  <si>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</si>
  <si>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</si>
  <si>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</si>
  <si>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</si>
  <si>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</si>
  <si>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</si>
  <si>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</si>
  <si>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</si>
  <si>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</si>
  <si>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</si>
  <si>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</si>
  <si>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</si>
  <si>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</si>
  <si>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</si>
  <si>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</si>
  <si>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</si>
  <si>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</si>
  <si>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</si>
  <si>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</si>
  <si>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</si>
  <si>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</si>
  <si>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</si>
  <si>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</si>
  <si>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</si>
  <si>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</si>
  <si>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</si>
  <si>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</si>
  <si>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</si>
  <si>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</si>
  <si>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</si>
  <si>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</si>
  <si>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</si>
  <si>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</si>
  <si>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</si>
  <si>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</si>
  <si>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</si>
  <si>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</si>
  <si>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</si>
  <si>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</si>
  <si>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</si>
  <si>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</si>
  <si>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</si>
  <si>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</si>
  <si>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</si>
  <si>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</si>
  <si>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</si>
  <si>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</si>
  <si>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</si>
  <si>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</si>
  <si>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Выборочное наблюдение использования суточного фонда времени населением</t>
  </si>
  <si>
    <t>157.0113.2340192020244.226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</si>
  <si>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</si>
  <si>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</si>
  <si>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</si>
  <si>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</si>
  <si>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</si>
  <si>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</si>
  <si>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</si>
  <si>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</si>
  <si>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</si>
  <si>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</si>
  <si>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</si>
  <si>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</si>
  <si>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</si>
  <si>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</si>
  <si>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</si>
  <si>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 xml:space="preserve">Выборочное наблюдение участия населения в непрерывном образовании </t>
  </si>
  <si>
    <t>Январь-Июль 2020 год</t>
  </si>
  <si>
    <t>По соглашению сторон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</si>
  <si>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</si>
  <si>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 О.Г. Какаулин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</si>
</sst>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3" fontId="2" fillId="0" borderId="14" xfId="0" applyNumberFormat="1" applyFont="1" applyBorder="1" applyAlignment="1">
      <alignment horizontal="center" wrapText="1"/>
    </xf>
    <xf numFmtId="4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justify" wrapText="1"/>
    </xf>
    <xf numFmtId="0" fontId="6" fillId="0" borderId="4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12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view="pageLayout" topLeftCell="A181" zoomScaleNormal="100" workbookViewId="0">
      <selection activeCell="A187" sqref="A187:I187"/>
    </sheetView>
  </sheetViews>
  <sheetFormatPr defaultRowHeight="12.75" x14ac:dyDescent="0.2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29" customFormat="1" ht="31.5" customHeight="1" thickBot="1" x14ac:dyDescent="0.3">
      <c r="A1" s="101" t="s">
        <v>53</v>
      </c>
      <c r="B1" s="102"/>
      <c r="C1" s="102"/>
      <c r="D1" s="102"/>
      <c r="E1" s="102"/>
      <c r="F1" s="102"/>
      <c r="G1" s="102"/>
      <c r="H1" s="102"/>
      <c r="I1" s="102"/>
    </row>
    <row r="2" spans="1:9" ht="19.5" customHeight="1" x14ac:dyDescent="0.25">
      <c r="A2" s="80" t="s">
        <v>0</v>
      </c>
      <c r="B2" s="81"/>
      <c r="C2" s="103" t="s">
        <v>59</v>
      </c>
      <c r="D2" s="103"/>
      <c r="E2" s="103"/>
      <c r="F2" s="103"/>
      <c r="G2" s="103"/>
      <c r="H2" s="103"/>
      <c r="I2" s="104"/>
    </row>
    <row r="3" spans="1:9" ht="28.5" customHeight="1" x14ac:dyDescent="0.2">
      <c r="A3" s="84" t="s">
        <v>1</v>
      </c>
      <c r="B3" s="85"/>
      <c r="C3" s="105" t="s">
        <v>2</v>
      </c>
      <c r="D3" s="106"/>
      <c r="E3" s="106"/>
      <c r="F3" s="106"/>
      <c r="G3" s="106"/>
      <c r="H3" s="106"/>
      <c r="I3" s="107"/>
    </row>
    <row r="4" spans="1:9" ht="22.5" customHeight="1" x14ac:dyDescent="0.2">
      <c r="A4" s="84" t="s">
        <v>3</v>
      </c>
      <c r="B4" s="85"/>
      <c r="C4" s="67" t="s">
        <v>72</v>
      </c>
      <c r="D4" s="67"/>
      <c r="E4" s="67"/>
      <c r="F4" s="67"/>
      <c r="G4" s="67"/>
      <c r="H4" s="67"/>
      <c r="I4" s="68"/>
    </row>
    <row r="5" spans="1:9" ht="33.75" customHeight="1" thickBot="1" x14ac:dyDescent="0.25">
      <c r="A5" s="88" t="s">
        <v>4</v>
      </c>
      <c r="B5" s="89"/>
      <c r="C5" s="111" t="s">
        <v>5</v>
      </c>
      <c r="D5" s="112"/>
      <c r="E5" s="112"/>
      <c r="F5" s="112"/>
      <c r="G5" s="112"/>
      <c r="H5" s="112"/>
      <c r="I5" s="113"/>
    </row>
    <row r="6" spans="1:9" ht="13.5" thickBot="1" x14ac:dyDescent="0.25">
      <c r="A6" s="6"/>
    </row>
    <row r="7" spans="1:9" ht="13.5" thickBot="1" x14ac:dyDescent="0.25">
      <c r="A7" s="73" t="s">
        <v>6</v>
      </c>
      <c r="B7" s="33"/>
      <c r="C7" s="73" t="s">
        <v>9</v>
      </c>
      <c r="D7" s="73" t="s">
        <v>10</v>
      </c>
      <c r="E7" s="73" t="s">
        <v>11</v>
      </c>
      <c r="F7" s="75" t="s">
        <v>12</v>
      </c>
      <c r="G7" s="76"/>
      <c r="H7" s="77"/>
      <c r="I7" s="73" t="s">
        <v>13</v>
      </c>
    </row>
    <row r="8" spans="1:9" ht="69" customHeight="1" thickBot="1" x14ac:dyDescent="0.25">
      <c r="A8" s="74"/>
      <c r="B8" s="5" t="s">
        <v>52</v>
      </c>
      <c r="C8" s="74"/>
      <c r="D8" s="74"/>
      <c r="E8" s="74"/>
      <c r="F8" s="5" t="s">
        <v>14</v>
      </c>
      <c r="G8" s="5" t="s">
        <v>15</v>
      </c>
      <c r="H8" s="5" t="s">
        <v>16</v>
      </c>
      <c r="I8" s="74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 x14ac:dyDescent="0.25">
      <c r="A10" s="7" t="s">
        <v>17</v>
      </c>
      <c r="B10" s="8" t="s">
        <v>18</v>
      </c>
      <c r="C10" s="22">
        <f>1+1+1+1+1+1+1</f>
        <v>7</v>
      </c>
      <c r="D10" s="22">
        <v>7</v>
      </c>
      <c r="E10" s="9">
        <f>12033.33+19000+19000+19000+21100+21100+21100</f>
        <v>132333.33000000002</v>
      </c>
      <c r="F10" s="10"/>
      <c r="G10" s="10"/>
      <c r="H10" s="10"/>
      <c r="I10" s="10"/>
    </row>
    <row r="11" spans="1:9" ht="41.25" customHeight="1" thickBot="1" x14ac:dyDescent="0.25">
      <c r="A11" s="7" t="s">
        <v>19</v>
      </c>
      <c r="B11" s="8" t="s">
        <v>20</v>
      </c>
      <c r="C11" s="22">
        <f>3+3+3+3+3+3+3</f>
        <v>21</v>
      </c>
      <c r="D11" s="22">
        <v>21</v>
      </c>
      <c r="E11" s="9">
        <f>32300.01+51000+51000+51000+56700+56700+56700</f>
        <v>355400.01</v>
      </c>
      <c r="F11" s="3"/>
      <c r="G11" s="10"/>
      <c r="H11" s="10"/>
      <c r="I11" s="10"/>
    </row>
    <row r="12" spans="1:9" ht="40.5" customHeight="1" thickBot="1" x14ac:dyDescent="0.25">
      <c r="A12" s="7" t="s">
        <v>21</v>
      </c>
      <c r="B12" s="8" t="s">
        <v>20</v>
      </c>
      <c r="C12" s="22">
        <f>2+2+2+2+2+2+2</f>
        <v>14</v>
      </c>
      <c r="D12" s="22">
        <v>14</v>
      </c>
      <c r="E12" s="9">
        <f>22800+36000+36000+36000+40000+40000+40000</f>
        <v>250800</v>
      </c>
      <c r="F12" s="3"/>
      <c r="G12" s="10"/>
      <c r="H12" s="10"/>
      <c r="I12" s="10"/>
    </row>
    <row r="13" spans="1:9" ht="41.25" customHeight="1" thickBot="1" x14ac:dyDescent="0.25">
      <c r="A13" s="7" t="s">
        <v>22</v>
      </c>
      <c r="B13" s="8" t="s">
        <v>23</v>
      </c>
      <c r="C13" s="22">
        <f>1+1+1+1+1+1+1</f>
        <v>7</v>
      </c>
      <c r="D13" s="22">
        <v>7</v>
      </c>
      <c r="E13" s="9">
        <f>13033.33+17000+17000+17000+18900+18900+18900</f>
        <v>120733.33</v>
      </c>
      <c r="F13" s="3"/>
      <c r="G13" s="10"/>
      <c r="H13" s="10"/>
      <c r="I13" s="10"/>
    </row>
    <row r="14" spans="1:9" ht="43.5" customHeight="1" thickBot="1" x14ac:dyDescent="0.25">
      <c r="A14" s="7" t="s">
        <v>24</v>
      </c>
      <c r="B14" s="8" t="s">
        <v>23</v>
      </c>
      <c r="C14" s="22">
        <f>32+32+32+32+32+32+32</f>
        <v>224</v>
      </c>
      <c r="D14" s="22">
        <v>224</v>
      </c>
      <c r="E14" s="9">
        <f>344533.44+544000+544000+544000+604800+604800+604800</f>
        <v>3790933.44</v>
      </c>
      <c r="F14" s="3"/>
      <c r="G14" s="10"/>
      <c r="H14" s="10"/>
      <c r="I14" s="10"/>
    </row>
    <row r="15" spans="1:9" ht="42.75" customHeight="1" thickBot="1" x14ac:dyDescent="0.25">
      <c r="A15" s="7" t="s">
        <v>25</v>
      </c>
      <c r="B15" s="8" t="s">
        <v>23</v>
      </c>
      <c r="C15" s="22">
        <f>32+32+32+32+32</f>
        <v>160</v>
      </c>
      <c r="D15" s="22">
        <f>32+32+32+32+32</f>
        <v>160</v>
      </c>
      <c r="E15" s="9">
        <f>304000+480000+480000+480000+528800</f>
        <v>2272800</v>
      </c>
      <c r="F15" s="3"/>
      <c r="G15" s="10"/>
      <c r="H15" s="10"/>
      <c r="I15" s="10"/>
    </row>
    <row r="16" spans="1:9" ht="13.5" thickBot="1" x14ac:dyDescent="0.25">
      <c r="A16" s="11"/>
    </row>
    <row r="17" spans="1:9" ht="42" customHeight="1" x14ac:dyDescent="0.25">
      <c r="A17" s="80" t="s">
        <v>0</v>
      </c>
      <c r="B17" s="81"/>
      <c r="C17" s="103" t="s">
        <v>26</v>
      </c>
      <c r="D17" s="103"/>
      <c r="E17" s="103"/>
      <c r="F17" s="103"/>
      <c r="G17" s="103"/>
      <c r="H17" s="103"/>
      <c r="I17" s="104"/>
    </row>
    <row r="18" spans="1:9" ht="28.5" customHeight="1" x14ac:dyDescent="0.2">
      <c r="A18" s="84" t="s">
        <v>1</v>
      </c>
      <c r="B18" s="85"/>
      <c r="C18" s="67" t="s">
        <v>2</v>
      </c>
      <c r="D18" s="67"/>
      <c r="E18" s="67"/>
      <c r="F18" s="67"/>
      <c r="G18" s="67"/>
      <c r="H18" s="67"/>
      <c r="I18" s="68"/>
    </row>
    <row r="19" spans="1:9" ht="22.5" customHeight="1" x14ac:dyDescent="0.2">
      <c r="A19" s="84" t="s">
        <v>3</v>
      </c>
      <c r="B19" s="85"/>
      <c r="C19" s="67" t="s">
        <v>72</v>
      </c>
      <c r="D19" s="67"/>
      <c r="E19" s="67"/>
      <c r="F19" s="67"/>
      <c r="G19" s="67"/>
      <c r="H19" s="67"/>
      <c r="I19" s="68"/>
    </row>
    <row r="20" spans="1:9" ht="33.75" customHeight="1" thickBot="1" x14ac:dyDescent="0.25">
      <c r="A20" s="88" t="s">
        <v>4</v>
      </c>
      <c r="B20" s="89"/>
      <c r="C20" s="71" t="s">
        <v>27</v>
      </c>
      <c r="D20" s="71"/>
      <c r="E20" s="71"/>
      <c r="F20" s="71"/>
      <c r="G20" s="71"/>
      <c r="H20" s="71"/>
      <c r="I20" s="72"/>
    </row>
    <row r="21" spans="1:9" ht="13.5" thickBot="1" x14ac:dyDescent="0.25">
      <c r="A21" s="6"/>
    </row>
    <row r="22" spans="1:9" ht="13.5" thickBot="1" x14ac:dyDescent="0.25">
      <c r="A22" s="73" t="s">
        <v>6</v>
      </c>
      <c r="B22" s="33"/>
      <c r="C22" s="73" t="s">
        <v>9</v>
      </c>
      <c r="D22" s="73" t="s">
        <v>10</v>
      </c>
      <c r="E22" s="73" t="s">
        <v>11</v>
      </c>
      <c r="F22" s="75" t="s">
        <v>12</v>
      </c>
      <c r="G22" s="76"/>
      <c r="H22" s="77"/>
      <c r="I22" s="73" t="s">
        <v>13</v>
      </c>
    </row>
    <row r="23" spans="1:9" ht="74.25" customHeight="1" thickBot="1" x14ac:dyDescent="0.25">
      <c r="A23" s="74"/>
      <c r="B23" s="5" t="s">
        <v>52</v>
      </c>
      <c r="C23" s="74"/>
      <c r="D23" s="74"/>
      <c r="E23" s="74"/>
      <c r="F23" s="5" t="s">
        <v>14</v>
      </c>
      <c r="G23" s="5" t="s">
        <v>15</v>
      </c>
      <c r="H23" s="5" t="s">
        <v>16</v>
      </c>
      <c r="I23" s="74"/>
    </row>
    <row r="24" spans="1:9" ht="13.5" thickBot="1" x14ac:dyDescent="0.25">
      <c r="A24" s="4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</row>
    <row r="25" spans="1:9" ht="39" thickBot="1" x14ac:dyDescent="0.25">
      <c r="A25" s="7" t="s">
        <v>17</v>
      </c>
      <c r="B25" s="8" t="s">
        <v>18</v>
      </c>
      <c r="C25" s="3"/>
      <c r="D25" s="15"/>
      <c r="E25" s="9"/>
      <c r="F25" s="10"/>
      <c r="G25" s="10"/>
      <c r="H25" s="10"/>
      <c r="I25" s="10"/>
    </row>
    <row r="26" spans="1:9" ht="39" thickBot="1" x14ac:dyDescent="0.25">
      <c r="A26" s="7" t="s">
        <v>19</v>
      </c>
      <c r="B26" s="8" t="s">
        <v>20</v>
      </c>
      <c r="C26" s="3"/>
      <c r="D26" s="15"/>
      <c r="E26" s="9"/>
      <c r="F26" s="10"/>
      <c r="G26" s="10"/>
      <c r="H26" s="10"/>
      <c r="I26" s="10"/>
    </row>
    <row r="27" spans="1:9" ht="39" thickBot="1" x14ac:dyDescent="0.25">
      <c r="A27" s="7" t="s">
        <v>28</v>
      </c>
      <c r="B27" s="8" t="s">
        <v>20</v>
      </c>
      <c r="C27" s="3"/>
      <c r="D27" s="15"/>
      <c r="E27" s="9"/>
      <c r="F27" s="10"/>
      <c r="G27" s="10"/>
      <c r="H27" s="10"/>
      <c r="I27" s="10"/>
    </row>
    <row r="28" spans="1:9" ht="26.25" thickBot="1" x14ac:dyDescent="0.25">
      <c r="A28" s="7" t="s">
        <v>31</v>
      </c>
      <c r="B28" s="8" t="s">
        <v>32</v>
      </c>
      <c r="C28" s="15"/>
      <c r="D28" s="15"/>
      <c r="E28" s="9"/>
      <c r="F28" s="15"/>
      <c r="G28" s="10"/>
      <c r="H28" s="10"/>
      <c r="I28" s="10"/>
    </row>
    <row r="29" spans="1:9" ht="26.25" thickBot="1" x14ac:dyDescent="0.25">
      <c r="A29" s="7" t="s">
        <v>33</v>
      </c>
      <c r="B29" s="8" t="s">
        <v>32</v>
      </c>
      <c r="C29" s="15"/>
      <c r="D29" s="15"/>
      <c r="E29" s="9"/>
      <c r="F29" s="15"/>
      <c r="G29" s="10"/>
      <c r="H29" s="10"/>
      <c r="I29" s="10"/>
    </row>
    <row r="30" spans="1:9" ht="13.5" thickBot="1" x14ac:dyDescent="0.25">
      <c r="A30" s="38"/>
      <c r="B30" s="19"/>
      <c r="C30" s="32"/>
      <c r="D30" s="32"/>
      <c r="E30" s="39"/>
      <c r="F30" s="32"/>
      <c r="G30" s="35"/>
      <c r="H30" s="35"/>
      <c r="I30" s="40"/>
    </row>
    <row r="31" spans="1:9" ht="34.5" customHeight="1" x14ac:dyDescent="0.25">
      <c r="A31" s="61" t="s">
        <v>0</v>
      </c>
      <c r="B31" s="62"/>
      <c r="C31" s="63" t="s">
        <v>60</v>
      </c>
      <c r="D31" s="63"/>
      <c r="E31" s="63"/>
      <c r="F31" s="63"/>
      <c r="G31" s="63"/>
      <c r="H31" s="63"/>
      <c r="I31" s="64"/>
    </row>
    <row r="32" spans="1:9" ht="22.5" customHeight="1" x14ac:dyDescent="0.2">
      <c r="A32" s="65" t="s">
        <v>1</v>
      </c>
      <c r="B32" s="66"/>
      <c r="C32" s="67" t="s">
        <v>2</v>
      </c>
      <c r="D32" s="67"/>
      <c r="E32" s="67"/>
      <c r="F32" s="67"/>
      <c r="G32" s="67"/>
      <c r="H32" s="67"/>
      <c r="I32" s="68"/>
    </row>
    <row r="33" spans="1:9" ht="12.75" customHeight="1" x14ac:dyDescent="0.2">
      <c r="A33" s="65" t="s">
        <v>3</v>
      </c>
      <c r="B33" s="66"/>
      <c r="C33" s="67" t="s">
        <v>72</v>
      </c>
      <c r="D33" s="67"/>
      <c r="E33" s="67"/>
      <c r="F33" s="67"/>
      <c r="G33" s="67"/>
      <c r="H33" s="67"/>
      <c r="I33" s="68"/>
    </row>
    <row r="34" spans="1:9" ht="29.25" customHeight="1" thickBot="1" x14ac:dyDescent="0.25">
      <c r="A34" s="69" t="s">
        <v>4</v>
      </c>
      <c r="B34" s="70"/>
      <c r="C34" s="71" t="s">
        <v>27</v>
      </c>
      <c r="D34" s="71"/>
      <c r="E34" s="71"/>
      <c r="F34" s="71"/>
      <c r="G34" s="71"/>
      <c r="H34" s="71"/>
      <c r="I34" s="72"/>
    </row>
    <row r="35" spans="1:9" ht="13.5" thickBot="1" x14ac:dyDescent="0.25">
      <c r="A35" s="6"/>
    </row>
    <row r="36" spans="1:9" ht="13.5" thickBot="1" x14ac:dyDescent="0.25">
      <c r="A36" s="73" t="s">
        <v>6</v>
      </c>
      <c r="B36" s="33" t="s">
        <v>7</v>
      </c>
      <c r="C36" s="73" t="s">
        <v>9</v>
      </c>
      <c r="D36" s="73" t="s">
        <v>10</v>
      </c>
      <c r="E36" s="73" t="s">
        <v>11</v>
      </c>
      <c r="F36" s="75" t="s">
        <v>12</v>
      </c>
      <c r="G36" s="76"/>
      <c r="H36" s="77"/>
      <c r="I36" s="73" t="s">
        <v>13</v>
      </c>
    </row>
    <row r="37" spans="1:9" ht="77.25" thickBot="1" x14ac:dyDescent="0.25">
      <c r="A37" s="74"/>
      <c r="B37" s="5" t="s">
        <v>8</v>
      </c>
      <c r="C37" s="74"/>
      <c r="D37" s="74"/>
      <c r="E37" s="74"/>
      <c r="F37" s="5" t="s">
        <v>14</v>
      </c>
      <c r="G37" s="5" t="s">
        <v>15</v>
      </c>
      <c r="H37" s="5" t="s">
        <v>16</v>
      </c>
      <c r="I37" s="74"/>
    </row>
    <row r="38" spans="1:9" ht="13.5" thickBot="1" x14ac:dyDescent="0.25">
      <c r="A38" s="4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G38" s="5">
        <v>7</v>
      </c>
      <c r="H38" s="5">
        <v>8</v>
      </c>
      <c r="I38" s="5">
        <v>9</v>
      </c>
    </row>
    <row r="39" spans="1:9" ht="39" thickBot="1" x14ac:dyDescent="0.25">
      <c r="A39" s="7" t="s">
        <v>17</v>
      </c>
      <c r="B39" s="8" t="s">
        <v>18</v>
      </c>
      <c r="C39" s="3">
        <f>1+1+1+1</f>
        <v>4</v>
      </c>
      <c r="D39" s="15">
        <f>1+1+1+1</f>
        <v>4</v>
      </c>
      <c r="E39" s="9">
        <f>6800+17000+17000+11483.6</f>
        <v>52283.6</v>
      </c>
      <c r="F39" s="10"/>
      <c r="G39" s="10"/>
      <c r="H39" s="10"/>
      <c r="I39" s="10"/>
    </row>
    <row r="40" spans="1:9" ht="39" thickBot="1" x14ac:dyDescent="0.25">
      <c r="A40" s="7" t="s">
        <v>19</v>
      </c>
      <c r="B40" s="8" t="s">
        <v>20</v>
      </c>
      <c r="C40" s="3">
        <f>4+4+4+4</f>
        <v>16</v>
      </c>
      <c r="D40" s="15">
        <f>4+4+4+4</f>
        <v>16</v>
      </c>
      <c r="E40" s="9">
        <f>24320+60800+60800+40994.4</f>
        <v>186914.4</v>
      </c>
      <c r="F40" s="3"/>
      <c r="G40" s="10"/>
      <c r="H40" s="10"/>
      <c r="I40" s="10"/>
    </row>
    <row r="41" spans="1:9" ht="39" thickBot="1" x14ac:dyDescent="0.25">
      <c r="A41" s="7" t="s">
        <v>28</v>
      </c>
      <c r="B41" s="8" t="s">
        <v>20</v>
      </c>
      <c r="C41" s="3">
        <v>22</v>
      </c>
      <c r="D41" s="15">
        <v>22</v>
      </c>
      <c r="E41" s="9">
        <v>310200</v>
      </c>
      <c r="F41" s="3"/>
      <c r="G41" s="10"/>
      <c r="H41" s="10"/>
      <c r="I41" s="10"/>
    </row>
    <row r="42" spans="1:9" ht="26.25" thickBot="1" x14ac:dyDescent="0.25">
      <c r="A42" s="7" t="s">
        <v>31</v>
      </c>
      <c r="B42" s="8" t="s">
        <v>32</v>
      </c>
      <c r="C42" s="3">
        <v>1</v>
      </c>
      <c r="D42" s="15">
        <v>1</v>
      </c>
      <c r="E42" s="9">
        <v>11428.7</v>
      </c>
      <c r="F42" s="3"/>
      <c r="G42" s="10"/>
      <c r="H42" s="10"/>
      <c r="I42" s="10"/>
    </row>
    <row r="43" spans="1:9" ht="26.25" thickBot="1" x14ac:dyDescent="0.25">
      <c r="A43" s="7" t="s">
        <v>33</v>
      </c>
      <c r="B43" s="8" t="s">
        <v>32</v>
      </c>
      <c r="C43" s="3">
        <v>6</v>
      </c>
      <c r="D43" s="15">
        <v>6</v>
      </c>
      <c r="E43" s="9">
        <v>47880</v>
      </c>
      <c r="F43" s="3"/>
      <c r="G43" s="10"/>
      <c r="H43" s="10"/>
      <c r="I43" s="10"/>
    </row>
    <row r="44" spans="1:9" ht="13.5" thickBot="1" x14ac:dyDescent="0.25">
      <c r="A44" s="38"/>
      <c r="B44" s="19"/>
      <c r="C44" s="32"/>
      <c r="D44" s="32"/>
      <c r="E44" s="39"/>
      <c r="F44" s="32"/>
      <c r="G44" s="35"/>
      <c r="H44" s="35"/>
      <c r="I44" s="40"/>
    </row>
    <row r="45" spans="1:9" ht="30" customHeight="1" x14ac:dyDescent="0.25">
      <c r="A45" s="61" t="s">
        <v>0</v>
      </c>
      <c r="B45" s="62"/>
      <c r="C45" s="63" t="s">
        <v>54</v>
      </c>
      <c r="D45" s="63"/>
      <c r="E45" s="63"/>
      <c r="F45" s="63"/>
      <c r="G45" s="63"/>
      <c r="H45" s="63"/>
      <c r="I45" s="64"/>
    </row>
    <row r="46" spans="1:9" ht="22.5" customHeight="1" x14ac:dyDescent="0.2">
      <c r="A46" s="65" t="s">
        <v>1</v>
      </c>
      <c r="B46" s="66"/>
      <c r="C46" s="67" t="s">
        <v>2</v>
      </c>
      <c r="D46" s="67"/>
      <c r="E46" s="67"/>
      <c r="F46" s="67"/>
      <c r="G46" s="67"/>
      <c r="H46" s="67"/>
      <c r="I46" s="68"/>
    </row>
    <row r="47" spans="1:9" ht="12.75" customHeight="1" x14ac:dyDescent="0.2">
      <c r="A47" s="65" t="s">
        <v>3</v>
      </c>
      <c r="B47" s="66"/>
      <c r="C47" s="67" t="s">
        <v>72</v>
      </c>
      <c r="D47" s="67"/>
      <c r="E47" s="67"/>
      <c r="F47" s="67"/>
      <c r="G47" s="67"/>
      <c r="H47" s="67"/>
      <c r="I47" s="68"/>
    </row>
    <row r="48" spans="1:9" ht="37.5" customHeight="1" thickBot="1" x14ac:dyDescent="0.25">
      <c r="A48" s="69" t="s">
        <v>4</v>
      </c>
      <c r="B48" s="70"/>
      <c r="C48" s="71" t="s">
        <v>27</v>
      </c>
      <c r="D48" s="71"/>
      <c r="E48" s="71"/>
      <c r="F48" s="71"/>
      <c r="G48" s="71"/>
      <c r="H48" s="71"/>
      <c r="I48" s="72"/>
    </row>
    <row r="49" spans="1:9" ht="13.5" thickBot="1" x14ac:dyDescent="0.25">
      <c r="A49" s="14"/>
    </row>
    <row r="50" spans="1:9" ht="13.5" thickBot="1" x14ac:dyDescent="0.25">
      <c r="A50" s="73" t="s">
        <v>6</v>
      </c>
      <c r="B50" s="33" t="s">
        <v>7</v>
      </c>
      <c r="C50" s="73" t="s">
        <v>9</v>
      </c>
      <c r="D50" s="73" t="s">
        <v>10</v>
      </c>
      <c r="E50" s="73" t="s">
        <v>11</v>
      </c>
      <c r="F50" s="75" t="s">
        <v>12</v>
      </c>
      <c r="G50" s="76"/>
      <c r="H50" s="77"/>
      <c r="I50" s="73" t="s">
        <v>13</v>
      </c>
    </row>
    <row r="51" spans="1:9" ht="77.25" thickBot="1" x14ac:dyDescent="0.25">
      <c r="A51" s="74"/>
      <c r="B51" s="5" t="s">
        <v>8</v>
      </c>
      <c r="C51" s="74"/>
      <c r="D51" s="74"/>
      <c r="E51" s="74"/>
      <c r="F51" s="5" t="s">
        <v>14</v>
      </c>
      <c r="G51" s="5" t="s">
        <v>15</v>
      </c>
      <c r="H51" s="5" t="s">
        <v>16</v>
      </c>
      <c r="I51" s="74"/>
    </row>
    <row r="52" spans="1:9" ht="13.5" thickBot="1" x14ac:dyDescent="0.25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</row>
    <row r="53" spans="1:9" ht="39" thickBot="1" x14ac:dyDescent="0.25">
      <c r="A53" s="7" t="s">
        <v>17</v>
      </c>
      <c r="B53" s="8" t="s">
        <v>20</v>
      </c>
      <c r="C53" s="15"/>
      <c r="D53" s="15"/>
      <c r="E53" s="9"/>
      <c r="F53" s="12"/>
      <c r="G53" s="12"/>
      <c r="H53" s="15"/>
      <c r="I53" s="15"/>
    </row>
    <row r="54" spans="1:9" ht="39" thickBot="1" x14ac:dyDescent="0.25">
      <c r="A54" s="7" t="s">
        <v>34</v>
      </c>
      <c r="B54" s="8" t="s">
        <v>20</v>
      </c>
      <c r="C54" s="15"/>
      <c r="D54" s="15"/>
      <c r="E54" s="9"/>
      <c r="F54" s="12"/>
      <c r="G54" s="12"/>
      <c r="H54" s="15"/>
      <c r="I54" s="15"/>
    </row>
    <row r="55" spans="1:9" ht="39" thickBot="1" x14ac:dyDescent="0.25">
      <c r="A55" s="7" t="s">
        <v>28</v>
      </c>
      <c r="B55" s="8" t="s">
        <v>20</v>
      </c>
      <c r="C55" s="15"/>
      <c r="D55" s="15"/>
      <c r="E55" s="9"/>
      <c r="F55" s="15"/>
      <c r="G55" s="10"/>
      <c r="H55" s="10"/>
      <c r="I55" s="10"/>
    </row>
    <row r="56" spans="1:9" ht="26.25" thickBot="1" x14ac:dyDescent="0.25">
      <c r="A56" s="7" t="s">
        <v>31</v>
      </c>
      <c r="B56" s="8" t="s">
        <v>32</v>
      </c>
      <c r="C56" s="15"/>
      <c r="D56" s="15"/>
      <c r="E56" s="9"/>
      <c r="F56" s="15"/>
      <c r="G56" s="10"/>
      <c r="H56" s="10"/>
      <c r="I56" s="10"/>
    </row>
    <row r="57" spans="1:9" ht="26.25" thickBot="1" x14ac:dyDescent="0.25">
      <c r="A57" s="7" t="s">
        <v>33</v>
      </c>
      <c r="B57" s="8" t="s">
        <v>32</v>
      </c>
      <c r="C57" s="15"/>
      <c r="D57" s="15"/>
      <c r="E57" s="9"/>
      <c r="F57" s="15"/>
      <c r="G57" s="10"/>
      <c r="H57" s="10"/>
      <c r="I57" s="10"/>
    </row>
    <row r="58" spans="1:9" ht="13.5" thickBot="1" x14ac:dyDescent="0.25">
      <c r="A58" s="2"/>
    </row>
    <row r="59" spans="1:9" ht="30" customHeight="1" x14ac:dyDescent="0.25">
      <c r="A59" s="61" t="s">
        <v>0</v>
      </c>
      <c r="B59" s="62"/>
      <c r="C59" s="63" t="s">
        <v>58</v>
      </c>
      <c r="D59" s="63"/>
      <c r="E59" s="63"/>
      <c r="F59" s="63"/>
      <c r="G59" s="63"/>
      <c r="H59" s="63"/>
      <c r="I59" s="64"/>
    </row>
    <row r="60" spans="1:9" ht="22.5" customHeight="1" x14ac:dyDescent="0.2">
      <c r="A60" s="65" t="s">
        <v>1</v>
      </c>
      <c r="B60" s="66"/>
      <c r="C60" s="67" t="s">
        <v>2</v>
      </c>
      <c r="D60" s="67"/>
      <c r="E60" s="67"/>
      <c r="F60" s="67"/>
      <c r="G60" s="67"/>
      <c r="H60" s="67"/>
      <c r="I60" s="68"/>
    </row>
    <row r="61" spans="1:9" ht="12.75" customHeight="1" x14ac:dyDescent="0.2">
      <c r="A61" s="65" t="s">
        <v>3</v>
      </c>
      <c r="B61" s="66"/>
      <c r="C61" s="67" t="s">
        <v>72</v>
      </c>
      <c r="D61" s="67"/>
      <c r="E61" s="67"/>
      <c r="F61" s="67"/>
      <c r="G61" s="67"/>
      <c r="H61" s="67"/>
      <c r="I61" s="68"/>
    </row>
    <row r="62" spans="1:9" ht="37.5" customHeight="1" thickBot="1" x14ac:dyDescent="0.25">
      <c r="A62" s="69" t="s">
        <v>4</v>
      </c>
      <c r="B62" s="70"/>
      <c r="C62" s="71" t="s">
        <v>27</v>
      </c>
      <c r="D62" s="71"/>
      <c r="E62" s="71"/>
      <c r="F62" s="71"/>
      <c r="G62" s="71"/>
      <c r="H62" s="71"/>
      <c r="I62" s="72"/>
    </row>
    <row r="63" spans="1:9" ht="13.5" thickBot="1" x14ac:dyDescent="0.25">
      <c r="A63" s="14"/>
    </row>
    <row r="64" spans="1:9" ht="13.5" thickBot="1" x14ac:dyDescent="0.25">
      <c r="A64" s="73" t="s">
        <v>6</v>
      </c>
      <c r="B64" s="33" t="s">
        <v>7</v>
      </c>
      <c r="C64" s="73" t="s">
        <v>9</v>
      </c>
      <c r="D64" s="73" t="s">
        <v>10</v>
      </c>
      <c r="E64" s="73" t="s">
        <v>11</v>
      </c>
      <c r="F64" s="75" t="s">
        <v>12</v>
      </c>
      <c r="G64" s="76"/>
      <c r="H64" s="77"/>
      <c r="I64" s="73" t="s">
        <v>13</v>
      </c>
    </row>
    <row r="65" spans="1:9" ht="77.25" thickBot="1" x14ac:dyDescent="0.25">
      <c r="A65" s="74"/>
      <c r="B65" s="5" t="s">
        <v>8</v>
      </c>
      <c r="C65" s="74"/>
      <c r="D65" s="74"/>
      <c r="E65" s="74"/>
      <c r="F65" s="5" t="s">
        <v>14</v>
      </c>
      <c r="G65" s="5" t="s">
        <v>15</v>
      </c>
      <c r="H65" s="5" t="s">
        <v>16</v>
      </c>
      <c r="I65" s="74"/>
    </row>
    <row r="66" spans="1:9" ht="13.5" thickBot="1" x14ac:dyDescent="0.25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 x14ac:dyDescent="0.25">
      <c r="A67" s="7" t="s">
        <v>34</v>
      </c>
      <c r="B67" s="8" t="s">
        <v>20</v>
      </c>
      <c r="C67" s="3">
        <v>1</v>
      </c>
      <c r="D67" s="3">
        <v>1</v>
      </c>
      <c r="E67" s="9">
        <v>15239.59</v>
      </c>
      <c r="F67" s="12"/>
      <c r="G67" s="12"/>
      <c r="H67" s="3"/>
      <c r="I67" s="3"/>
    </row>
    <row r="68" spans="1:9" ht="13.5" thickBot="1" x14ac:dyDescent="0.25">
      <c r="A68" s="19"/>
      <c r="B68" s="19"/>
      <c r="C68" s="32"/>
      <c r="D68" s="32"/>
      <c r="E68" s="32"/>
      <c r="F68" s="31"/>
      <c r="G68" s="31"/>
      <c r="H68" s="32"/>
      <c r="I68" s="32"/>
    </row>
    <row r="69" spans="1:9" ht="30" customHeight="1" x14ac:dyDescent="0.25">
      <c r="A69" s="61" t="s">
        <v>0</v>
      </c>
      <c r="B69" s="62"/>
      <c r="C69" s="63" t="s">
        <v>71</v>
      </c>
      <c r="D69" s="63"/>
      <c r="E69" s="63"/>
      <c r="F69" s="63"/>
      <c r="G69" s="63"/>
      <c r="H69" s="63"/>
      <c r="I69" s="64"/>
    </row>
    <row r="70" spans="1:9" ht="22.5" customHeight="1" x14ac:dyDescent="0.2">
      <c r="A70" s="65" t="s">
        <v>1</v>
      </c>
      <c r="B70" s="66"/>
      <c r="C70" s="67" t="s">
        <v>2</v>
      </c>
      <c r="D70" s="67"/>
      <c r="E70" s="67"/>
      <c r="F70" s="67"/>
      <c r="G70" s="67"/>
      <c r="H70" s="67"/>
      <c r="I70" s="68"/>
    </row>
    <row r="71" spans="1:9" ht="12.75" customHeight="1" x14ac:dyDescent="0.2">
      <c r="A71" s="65" t="s">
        <v>3</v>
      </c>
      <c r="B71" s="66"/>
      <c r="C71" s="67" t="s">
        <v>72</v>
      </c>
      <c r="D71" s="67"/>
      <c r="E71" s="67"/>
      <c r="F71" s="67"/>
      <c r="G71" s="67"/>
      <c r="H71" s="67"/>
      <c r="I71" s="68"/>
    </row>
    <row r="72" spans="1:9" ht="37.5" customHeight="1" thickBot="1" x14ac:dyDescent="0.25">
      <c r="A72" s="69" t="s">
        <v>4</v>
      </c>
      <c r="B72" s="70"/>
      <c r="C72" s="71" t="s">
        <v>27</v>
      </c>
      <c r="D72" s="71"/>
      <c r="E72" s="71"/>
      <c r="F72" s="71"/>
      <c r="G72" s="71"/>
      <c r="H72" s="71"/>
      <c r="I72" s="72"/>
    </row>
    <row r="73" spans="1:9" ht="13.5" thickBot="1" x14ac:dyDescent="0.25">
      <c r="A73" s="14"/>
    </row>
    <row r="74" spans="1:9" ht="13.5" thickBot="1" x14ac:dyDescent="0.25">
      <c r="A74" s="73" t="s">
        <v>6</v>
      </c>
      <c r="B74" s="33" t="s">
        <v>7</v>
      </c>
      <c r="C74" s="73" t="s">
        <v>9</v>
      </c>
      <c r="D74" s="73" t="s">
        <v>10</v>
      </c>
      <c r="E74" s="73" t="s">
        <v>11</v>
      </c>
      <c r="F74" s="75" t="s">
        <v>12</v>
      </c>
      <c r="G74" s="76"/>
      <c r="H74" s="77"/>
      <c r="I74" s="73" t="s">
        <v>13</v>
      </c>
    </row>
    <row r="75" spans="1:9" ht="77.25" thickBot="1" x14ac:dyDescent="0.25">
      <c r="A75" s="74"/>
      <c r="B75" s="5" t="s">
        <v>8</v>
      </c>
      <c r="C75" s="74"/>
      <c r="D75" s="74"/>
      <c r="E75" s="74"/>
      <c r="F75" s="5" t="s">
        <v>14</v>
      </c>
      <c r="G75" s="5" t="s">
        <v>15</v>
      </c>
      <c r="H75" s="5" t="s">
        <v>16</v>
      </c>
      <c r="I75" s="74"/>
    </row>
    <row r="76" spans="1:9" ht="13.5" thickBot="1" x14ac:dyDescent="0.25">
      <c r="A76" s="48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</row>
    <row r="77" spans="1:9" ht="39" thickBot="1" x14ac:dyDescent="0.25">
      <c r="A77" s="7" t="s">
        <v>34</v>
      </c>
      <c r="B77" s="8" t="s">
        <v>20</v>
      </c>
      <c r="C77" s="15">
        <f>1+1</f>
        <v>2</v>
      </c>
      <c r="D77" s="15">
        <v>2</v>
      </c>
      <c r="E77" s="9">
        <f>21279.99+21279.99</f>
        <v>42559.98</v>
      </c>
      <c r="F77" s="10" t="s">
        <v>36</v>
      </c>
      <c r="G77" s="10" t="s">
        <v>36</v>
      </c>
      <c r="H77" s="15" t="s">
        <v>36</v>
      </c>
      <c r="I77" s="15" t="s">
        <v>36</v>
      </c>
    </row>
    <row r="78" spans="1:9" ht="26.25" thickBot="1" x14ac:dyDescent="0.25">
      <c r="A78" s="7" t="s">
        <v>28</v>
      </c>
      <c r="B78" s="8" t="s">
        <v>37</v>
      </c>
      <c r="C78" s="15">
        <f>8+8</f>
        <v>16</v>
      </c>
      <c r="D78" s="15">
        <v>16</v>
      </c>
      <c r="E78" s="9">
        <f>108100+108100</f>
        <v>216200</v>
      </c>
      <c r="F78" s="10" t="s">
        <v>36</v>
      </c>
      <c r="G78" s="10" t="s">
        <v>36</v>
      </c>
      <c r="H78" s="15" t="s">
        <v>36</v>
      </c>
      <c r="I78" s="15" t="s">
        <v>36</v>
      </c>
    </row>
    <row r="79" spans="1:9" ht="13.5" thickBot="1" x14ac:dyDescent="0.25">
      <c r="A79" s="38"/>
      <c r="B79" s="19"/>
      <c r="C79" s="32"/>
      <c r="D79" s="32"/>
      <c r="E79" s="39"/>
      <c r="F79" s="35"/>
      <c r="G79" s="35"/>
      <c r="H79" s="32"/>
      <c r="I79" s="13"/>
    </row>
    <row r="80" spans="1:9" s="27" customFormat="1" ht="22.5" customHeight="1" x14ac:dyDescent="0.25">
      <c r="A80" s="61" t="s">
        <v>0</v>
      </c>
      <c r="B80" s="62"/>
      <c r="C80" s="63" t="s">
        <v>29</v>
      </c>
      <c r="D80" s="63"/>
      <c r="E80" s="63"/>
      <c r="F80" s="63"/>
      <c r="G80" s="63"/>
      <c r="H80" s="63"/>
      <c r="I80" s="64"/>
    </row>
    <row r="81" spans="1:9" s="27" customFormat="1" ht="22.5" customHeight="1" x14ac:dyDescent="0.2">
      <c r="A81" s="65" t="s">
        <v>1</v>
      </c>
      <c r="B81" s="66"/>
      <c r="C81" s="67" t="s">
        <v>2</v>
      </c>
      <c r="D81" s="67"/>
      <c r="E81" s="67"/>
      <c r="F81" s="67"/>
      <c r="G81" s="67"/>
      <c r="H81" s="67"/>
      <c r="I81" s="68"/>
    </row>
    <row r="82" spans="1:9" s="27" customFormat="1" ht="12.75" customHeight="1" x14ac:dyDescent="0.2">
      <c r="A82" s="65" t="s">
        <v>3</v>
      </c>
      <c r="B82" s="66"/>
      <c r="C82" s="67" t="s">
        <v>72</v>
      </c>
      <c r="D82" s="67"/>
      <c r="E82" s="67"/>
      <c r="F82" s="67"/>
      <c r="G82" s="67"/>
      <c r="H82" s="67"/>
      <c r="I82" s="68"/>
    </row>
    <row r="83" spans="1:9" s="27" customFormat="1" ht="27" customHeight="1" thickBot="1" x14ac:dyDescent="0.25">
      <c r="A83" s="69" t="s">
        <v>4</v>
      </c>
      <c r="B83" s="70"/>
      <c r="C83" s="71" t="s">
        <v>30</v>
      </c>
      <c r="D83" s="71"/>
      <c r="E83" s="71"/>
      <c r="F83" s="71"/>
      <c r="G83" s="71"/>
      <c r="H83" s="71"/>
      <c r="I83" s="72"/>
    </row>
    <row r="84" spans="1:9" s="27" customFormat="1" ht="18" customHeight="1" thickBot="1" x14ac:dyDescent="0.3">
      <c r="A84" s="30"/>
      <c r="B84" s="30"/>
      <c r="C84" s="31"/>
      <c r="D84" s="31"/>
      <c r="E84" s="31"/>
      <c r="F84" s="31"/>
      <c r="G84" s="31"/>
      <c r="H84" s="31"/>
      <c r="I84" s="31"/>
    </row>
    <row r="85" spans="1:9" s="27" customFormat="1" x14ac:dyDescent="0.2">
      <c r="A85" s="73" t="s">
        <v>6</v>
      </c>
      <c r="B85" s="34" t="s">
        <v>7</v>
      </c>
      <c r="C85" s="73" t="s">
        <v>9</v>
      </c>
      <c r="D85" s="73" t="s">
        <v>10</v>
      </c>
      <c r="E85" s="73" t="s">
        <v>11</v>
      </c>
      <c r="F85" s="100" t="s">
        <v>12</v>
      </c>
      <c r="G85" s="100"/>
      <c r="H85" s="100"/>
      <c r="I85" s="73" t="s">
        <v>13</v>
      </c>
    </row>
    <row r="86" spans="1:9" ht="77.25" thickBot="1" x14ac:dyDescent="0.25">
      <c r="A86" s="74"/>
      <c r="B86" s="5" t="s">
        <v>8</v>
      </c>
      <c r="C86" s="74"/>
      <c r="D86" s="74"/>
      <c r="E86" s="74"/>
      <c r="F86" s="5" t="s">
        <v>14</v>
      </c>
      <c r="G86" s="5" t="s">
        <v>15</v>
      </c>
      <c r="H86" s="5" t="s">
        <v>16</v>
      </c>
      <c r="I86" s="74"/>
    </row>
    <row r="87" spans="1:9" ht="13.5" thickBot="1" x14ac:dyDescent="0.25">
      <c r="A87" s="4">
        <v>1</v>
      </c>
      <c r="B87" s="5">
        <v>2</v>
      </c>
      <c r="C87" s="5">
        <v>3</v>
      </c>
      <c r="D87" s="5">
        <v>4</v>
      </c>
      <c r="E87" s="5">
        <v>5</v>
      </c>
      <c r="F87" s="5">
        <v>6</v>
      </c>
      <c r="G87" s="5">
        <v>7</v>
      </c>
      <c r="H87" s="5">
        <v>8</v>
      </c>
      <c r="I87" s="5">
        <v>9</v>
      </c>
    </row>
    <row r="88" spans="1:9" ht="39" thickBot="1" x14ac:dyDescent="0.25">
      <c r="A88" s="7" t="s">
        <v>17</v>
      </c>
      <c r="B88" s="8" t="s">
        <v>18</v>
      </c>
      <c r="C88" s="15">
        <v>1</v>
      </c>
      <c r="D88" s="15">
        <v>1</v>
      </c>
      <c r="E88" s="9">
        <v>6800</v>
      </c>
      <c r="F88" s="10"/>
      <c r="G88" s="10"/>
      <c r="H88" s="10"/>
      <c r="I88" s="10"/>
    </row>
    <row r="89" spans="1:9" ht="38.25" x14ac:dyDescent="0.2">
      <c r="A89" s="17" t="s">
        <v>19</v>
      </c>
      <c r="B89" s="18" t="s">
        <v>20</v>
      </c>
      <c r="C89" s="13">
        <v>3</v>
      </c>
      <c r="D89" s="13">
        <v>3</v>
      </c>
      <c r="E89" s="58">
        <v>7599.99</v>
      </c>
      <c r="F89" s="13"/>
      <c r="G89" s="40"/>
      <c r="H89" s="40"/>
      <c r="I89" s="40"/>
    </row>
    <row r="90" spans="1:9" ht="25.5" x14ac:dyDescent="0.2">
      <c r="A90" s="50" t="s">
        <v>28</v>
      </c>
      <c r="B90" s="50" t="s">
        <v>37</v>
      </c>
      <c r="C90" s="53"/>
      <c r="D90" s="53"/>
      <c r="E90" s="52"/>
      <c r="F90" s="56" t="s">
        <v>36</v>
      </c>
      <c r="G90" s="56" t="s">
        <v>36</v>
      </c>
      <c r="H90" s="53" t="s">
        <v>36</v>
      </c>
      <c r="I90" s="53" t="s">
        <v>36</v>
      </c>
    </row>
    <row r="91" spans="1:9" ht="26.25" thickBot="1" x14ac:dyDescent="0.25">
      <c r="A91" s="7" t="s">
        <v>31</v>
      </c>
      <c r="B91" s="8" t="s">
        <v>32</v>
      </c>
      <c r="C91" s="15"/>
      <c r="D91" s="15"/>
      <c r="E91" s="9"/>
      <c r="F91" s="15"/>
      <c r="G91" s="10"/>
      <c r="H91" s="10"/>
      <c r="I91" s="10"/>
    </row>
    <row r="92" spans="1:9" ht="13.5" thickBot="1" x14ac:dyDescent="0.25">
      <c r="A92" s="38"/>
      <c r="B92" s="19"/>
      <c r="C92" s="32"/>
      <c r="D92" s="32"/>
      <c r="E92" s="39"/>
      <c r="F92" s="32"/>
      <c r="G92" s="35"/>
      <c r="H92" s="35"/>
      <c r="I92" s="40"/>
    </row>
    <row r="93" spans="1:9" ht="30" customHeight="1" x14ac:dyDescent="0.25">
      <c r="A93" s="61" t="s">
        <v>0</v>
      </c>
      <c r="B93" s="62"/>
      <c r="C93" s="63" t="s">
        <v>61</v>
      </c>
      <c r="D93" s="63"/>
      <c r="E93" s="63"/>
      <c r="F93" s="63"/>
      <c r="G93" s="63"/>
      <c r="H93" s="63"/>
      <c r="I93" s="64"/>
    </row>
    <row r="94" spans="1:9" ht="22.5" customHeight="1" x14ac:dyDescent="0.2">
      <c r="A94" s="65" t="s">
        <v>1</v>
      </c>
      <c r="B94" s="66"/>
      <c r="C94" s="105" t="s">
        <v>2</v>
      </c>
      <c r="D94" s="106"/>
      <c r="E94" s="106"/>
      <c r="F94" s="106"/>
      <c r="G94" s="106"/>
      <c r="H94" s="106"/>
      <c r="I94" s="107"/>
    </row>
    <row r="95" spans="1:9" ht="12.75" customHeight="1" x14ac:dyDescent="0.2">
      <c r="A95" s="65" t="s">
        <v>3</v>
      </c>
      <c r="B95" s="66"/>
      <c r="C95" s="67" t="s">
        <v>72</v>
      </c>
      <c r="D95" s="67"/>
      <c r="E95" s="67"/>
      <c r="F95" s="67"/>
      <c r="G95" s="67"/>
      <c r="H95" s="67"/>
      <c r="I95" s="68"/>
    </row>
    <row r="96" spans="1:9" ht="37.5" customHeight="1" thickBot="1" x14ac:dyDescent="0.25">
      <c r="A96" s="69" t="s">
        <v>4</v>
      </c>
      <c r="B96" s="70"/>
      <c r="C96" s="71" t="s">
        <v>35</v>
      </c>
      <c r="D96" s="71"/>
      <c r="E96" s="71"/>
      <c r="F96" s="71"/>
      <c r="G96" s="71"/>
      <c r="H96" s="71"/>
      <c r="I96" s="72"/>
    </row>
    <row r="97" spans="1:9" ht="13.5" thickBot="1" x14ac:dyDescent="0.25">
      <c r="A97" s="14"/>
    </row>
    <row r="98" spans="1:9" ht="13.5" thickBot="1" x14ac:dyDescent="0.25">
      <c r="A98" s="73" t="s">
        <v>6</v>
      </c>
      <c r="B98" s="33" t="s">
        <v>7</v>
      </c>
      <c r="C98" s="73" t="s">
        <v>9</v>
      </c>
      <c r="D98" s="73" t="s">
        <v>10</v>
      </c>
      <c r="E98" s="73" t="s">
        <v>11</v>
      </c>
      <c r="F98" s="75" t="s">
        <v>12</v>
      </c>
      <c r="G98" s="76"/>
      <c r="H98" s="77"/>
      <c r="I98" s="73" t="s">
        <v>13</v>
      </c>
    </row>
    <row r="99" spans="1:9" ht="77.25" thickBot="1" x14ac:dyDescent="0.25">
      <c r="A99" s="74"/>
      <c r="B99" s="5" t="s">
        <v>8</v>
      </c>
      <c r="C99" s="74"/>
      <c r="D99" s="74"/>
      <c r="E99" s="74"/>
      <c r="F99" s="5" t="s">
        <v>14</v>
      </c>
      <c r="G99" s="5" t="s">
        <v>15</v>
      </c>
      <c r="H99" s="5" t="s">
        <v>16</v>
      </c>
      <c r="I99" s="74"/>
    </row>
    <row r="100" spans="1:9" ht="13.5" thickBot="1" x14ac:dyDescent="0.25">
      <c r="A100" s="4">
        <v>1</v>
      </c>
      <c r="B100" s="5">
        <v>2</v>
      </c>
      <c r="C100" s="5">
        <v>3</v>
      </c>
      <c r="D100" s="5">
        <v>4</v>
      </c>
      <c r="E100" s="5">
        <v>5</v>
      </c>
      <c r="F100" s="5">
        <v>6</v>
      </c>
      <c r="G100" s="5">
        <v>7</v>
      </c>
      <c r="H100" s="5">
        <v>8</v>
      </c>
      <c r="I100" s="5">
        <v>9</v>
      </c>
    </row>
    <row r="101" spans="1:9" ht="39" thickBot="1" x14ac:dyDescent="0.25">
      <c r="A101" s="7" t="s">
        <v>34</v>
      </c>
      <c r="B101" s="8" t="s">
        <v>20</v>
      </c>
      <c r="C101" s="3">
        <f>1+1+1+1+1+1+1</f>
        <v>7</v>
      </c>
      <c r="D101" s="15">
        <v>7</v>
      </c>
      <c r="E101" s="9">
        <f>16855.87+16855.87+16855.87+16855.87+16855.87+16855.87+16855.87</f>
        <v>117991.08999999998</v>
      </c>
      <c r="F101" s="10" t="s">
        <v>36</v>
      </c>
      <c r="G101" s="10" t="s">
        <v>36</v>
      </c>
      <c r="H101" s="3" t="s">
        <v>36</v>
      </c>
      <c r="I101" s="3" t="s">
        <v>36</v>
      </c>
    </row>
    <row r="102" spans="1:9" ht="26.25" thickBot="1" x14ac:dyDescent="0.25">
      <c r="A102" s="7" t="s">
        <v>28</v>
      </c>
      <c r="B102" s="8" t="s">
        <v>37</v>
      </c>
      <c r="C102" s="3">
        <f>8+9+8+8+9+8+8</f>
        <v>58</v>
      </c>
      <c r="D102" s="15">
        <v>58</v>
      </c>
      <c r="E102" s="9">
        <f>97113.75+97113.75+97113.75+97113.75+97113.75+97113.75+97113.75</f>
        <v>679796.25</v>
      </c>
      <c r="F102" s="10" t="s">
        <v>36</v>
      </c>
      <c r="G102" s="10" t="s">
        <v>36</v>
      </c>
      <c r="H102" s="3" t="s">
        <v>36</v>
      </c>
      <c r="I102" s="3" t="s">
        <v>36</v>
      </c>
    </row>
    <row r="103" spans="1:9" ht="39" thickBot="1" x14ac:dyDescent="0.25">
      <c r="A103" s="17" t="s">
        <v>38</v>
      </c>
      <c r="B103" s="18" t="s">
        <v>39</v>
      </c>
      <c r="C103" s="3">
        <f>2+2+2+2+2+2+2</f>
        <v>14</v>
      </c>
      <c r="D103" s="15">
        <v>14</v>
      </c>
      <c r="E103" s="9">
        <f>9256.8+9256.8+9256.8+9256.8+9256.8+9256.8+9256.8</f>
        <v>64797.600000000006</v>
      </c>
      <c r="F103" s="10" t="s">
        <v>36</v>
      </c>
      <c r="G103" s="10" t="s">
        <v>36</v>
      </c>
      <c r="H103" s="3" t="s">
        <v>36</v>
      </c>
      <c r="I103" s="3" t="s">
        <v>36</v>
      </c>
    </row>
    <row r="104" spans="1:9" ht="26.25" thickBot="1" x14ac:dyDescent="0.25">
      <c r="A104" s="20" t="s">
        <v>33</v>
      </c>
      <c r="B104" s="21" t="s">
        <v>32</v>
      </c>
      <c r="C104" s="3">
        <f>2+1+2+1+2+1+1</f>
        <v>10</v>
      </c>
      <c r="D104" s="15">
        <v>10</v>
      </c>
      <c r="E104" s="9">
        <f>4686.64+4686.64+4686.64+4686.64+4686.64+4686.64+4686.64</f>
        <v>32806.480000000003</v>
      </c>
      <c r="F104" s="10" t="s">
        <v>36</v>
      </c>
      <c r="G104" s="10" t="s">
        <v>36</v>
      </c>
      <c r="H104" s="3" t="s">
        <v>36</v>
      </c>
      <c r="I104" s="28" t="s">
        <v>36</v>
      </c>
    </row>
    <row r="105" spans="1:9" ht="13.5" thickBot="1" x14ac:dyDescent="0.25">
      <c r="A105" s="19"/>
      <c r="B105" s="19"/>
      <c r="C105" s="32"/>
      <c r="D105" s="32"/>
      <c r="E105" s="32"/>
      <c r="F105" s="35"/>
      <c r="G105" s="35"/>
      <c r="H105" s="32"/>
      <c r="I105" s="32"/>
    </row>
    <row r="106" spans="1:9" ht="30.75" customHeight="1" x14ac:dyDescent="0.25">
      <c r="A106" s="93" t="s">
        <v>0</v>
      </c>
      <c r="B106" s="94"/>
      <c r="C106" s="82" t="s">
        <v>44</v>
      </c>
      <c r="D106" s="82"/>
      <c r="E106" s="82"/>
      <c r="F106" s="82"/>
      <c r="G106" s="82"/>
      <c r="H106" s="82"/>
      <c r="I106" s="83"/>
    </row>
    <row r="107" spans="1:9" ht="15.75" customHeight="1" x14ac:dyDescent="0.2">
      <c r="A107" s="95" t="s">
        <v>1</v>
      </c>
      <c r="B107" s="96"/>
      <c r="C107" s="86" t="s">
        <v>2</v>
      </c>
      <c r="D107" s="86"/>
      <c r="E107" s="86"/>
      <c r="F107" s="86"/>
      <c r="G107" s="86"/>
      <c r="H107" s="86"/>
      <c r="I107" s="87"/>
    </row>
    <row r="108" spans="1:9" ht="15.75" customHeight="1" x14ac:dyDescent="0.2">
      <c r="A108" s="95" t="s">
        <v>3</v>
      </c>
      <c r="B108" s="96"/>
      <c r="C108" s="67" t="s">
        <v>72</v>
      </c>
      <c r="D108" s="67"/>
      <c r="E108" s="67"/>
      <c r="F108" s="67"/>
      <c r="G108" s="67"/>
      <c r="H108" s="67"/>
      <c r="I108" s="68"/>
    </row>
    <row r="109" spans="1:9" ht="27.75" customHeight="1" thickBot="1" x14ac:dyDescent="0.25">
      <c r="A109" s="88" t="s">
        <v>4</v>
      </c>
      <c r="B109" s="89"/>
      <c r="C109" s="71" t="s">
        <v>35</v>
      </c>
      <c r="D109" s="71"/>
      <c r="E109" s="71"/>
      <c r="F109" s="71"/>
      <c r="G109" s="71"/>
      <c r="H109" s="71"/>
      <c r="I109" s="72"/>
    </row>
    <row r="110" spans="1:9" ht="13.5" thickBot="1" x14ac:dyDescent="0.25">
      <c r="A110" s="2"/>
    </row>
    <row r="111" spans="1:9" ht="13.5" customHeight="1" thickBot="1" x14ac:dyDescent="0.25">
      <c r="A111" s="73" t="s">
        <v>6</v>
      </c>
      <c r="B111" s="33" t="s">
        <v>7</v>
      </c>
      <c r="C111" s="36"/>
      <c r="D111" s="73" t="s">
        <v>10</v>
      </c>
      <c r="E111" s="73" t="s">
        <v>11</v>
      </c>
      <c r="F111" s="75" t="s">
        <v>12</v>
      </c>
      <c r="G111" s="76"/>
      <c r="H111" s="77"/>
      <c r="I111" s="73" t="s">
        <v>13</v>
      </c>
    </row>
    <row r="112" spans="1:9" ht="77.25" thickBot="1" x14ac:dyDescent="0.25">
      <c r="A112" s="74"/>
      <c r="B112" s="5" t="s">
        <v>8</v>
      </c>
      <c r="C112" s="37" t="s">
        <v>9</v>
      </c>
      <c r="D112" s="74"/>
      <c r="E112" s="74"/>
      <c r="F112" s="5" t="s">
        <v>14</v>
      </c>
      <c r="G112" s="5" t="s">
        <v>15</v>
      </c>
      <c r="H112" s="5" t="s">
        <v>16</v>
      </c>
      <c r="I112" s="74"/>
    </row>
    <row r="113" spans="1:10" ht="13.5" thickBot="1" x14ac:dyDescent="0.25">
      <c r="A113" s="4">
        <v>1</v>
      </c>
      <c r="B113" s="5">
        <v>2</v>
      </c>
      <c r="C113" s="25">
        <v>3</v>
      </c>
      <c r="D113" s="5">
        <v>4</v>
      </c>
      <c r="E113" s="5">
        <v>5</v>
      </c>
      <c r="F113" s="5">
        <v>6</v>
      </c>
      <c r="G113" s="5">
        <v>7</v>
      </c>
      <c r="H113" s="5">
        <v>8</v>
      </c>
      <c r="I113" s="5">
        <v>9</v>
      </c>
    </row>
    <row r="114" spans="1:10" ht="62.25" customHeight="1" thickBot="1" x14ac:dyDescent="0.25">
      <c r="A114" s="7" t="s">
        <v>19</v>
      </c>
      <c r="B114" s="16" t="s">
        <v>45</v>
      </c>
      <c r="C114" s="49">
        <f>3+3</f>
        <v>6</v>
      </c>
      <c r="D114" s="49">
        <v>6</v>
      </c>
      <c r="E114" s="43">
        <f>25500+25500</f>
        <v>51000</v>
      </c>
      <c r="F114" s="10"/>
      <c r="G114" s="10"/>
      <c r="H114" s="3"/>
      <c r="I114" s="3"/>
    </row>
    <row r="115" spans="1:10" ht="64.5" thickBot="1" x14ac:dyDescent="0.25">
      <c r="A115" s="7" t="s">
        <v>28</v>
      </c>
      <c r="B115" s="16" t="s">
        <v>46</v>
      </c>
      <c r="C115" s="28">
        <f>21+21</f>
        <v>42</v>
      </c>
      <c r="D115" s="28">
        <v>42</v>
      </c>
      <c r="E115" s="9">
        <f>249477.8+249477.8</f>
        <v>498955.6</v>
      </c>
      <c r="F115" s="10"/>
      <c r="G115" s="10"/>
      <c r="H115" s="3"/>
      <c r="I115" s="3"/>
    </row>
    <row r="116" spans="1:10" ht="64.5" thickBot="1" x14ac:dyDescent="0.25">
      <c r="A116" s="7" t="s">
        <v>47</v>
      </c>
      <c r="B116" s="16" t="s">
        <v>48</v>
      </c>
      <c r="C116" s="28">
        <f>3+3</f>
        <v>6</v>
      </c>
      <c r="D116" s="28">
        <v>6</v>
      </c>
      <c r="E116" s="9">
        <f>15620.88+15620.88</f>
        <v>31241.759999999998</v>
      </c>
      <c r="F116" s="10"/>
      <c r="G116" s="10"/>
      <c r="H116" s="3"/>
      <c r="I116" s="28"/>
      <c r="J116" s="27"/>
    </row>
    <row r="117" spans="1:10" x14ac:dyDescent="0.2">
      <c r="A117" s="19"/>
      <c r="B117" s="41"/>
      <c r="C117" s="42"/>
      <c r="D117" s="32"/>
      <c r="E117" s="32"/>
      <c r="F117" s="35"/>
      <c r="G117" s="35"/>
      <c r="H117" s="32"/>
      <c r="I117" s="32"/>
      <c r="J117" s="27"/>
    </row>
    <row r="118" spans="1:10" ht="13.5" thickBot="1" x14ac:dyDescent="0.25">
      <c r="A118" s="14"/>
    </row>
    <row r="119" spans="1:10" ht="30.75" customHeight="1" x14ac:dyDescent="0.25">
      <c r="A119" s="80" t="s">
        <v>0</v>
      </c>
      <c r="B119" s="81"/>
      <c r="C119" s="82" t="s">
        <v>62</v>
      </c>
      <c r="D119" s="82"/>
      <c r="E119" s="82"/>
      <c r="F119" s="82"/>
      <c r="G119" s="82"/>
      <c r="H119" s="82"/>
      <c r="I119" s="83"/>
    </row>
    <row r="120" spans="1:10" ht="15.75" customHeight="1" x14ac:dyDescent="0.2">
      <c r="A120" s="84" t="s">
        <v>1</v>
      </c>
      <c r="B120" s="85"/>
      <c r="C120" s="86" t="s">
        <v>2</v>
      </c>
      <c r="D120" s="86"/>
      <c r="E120" s="86"/>
      <c r="F120" s="86"/>
      <c r="G120" s="86"/>
      <c r="H120" s="86"/>
      <c r="I120" s="87"/>
    </row>
    <row r="121" spans="1:10" ht="15.75" customHeight="1" x14ac:dyDescent="0.2">
      <c r="A121" s="84" t="s">
        <v>3</v>
      </c>
      <c r="B121" s="85"/>
      <c r="C121" s="67" t="s">
        <v>72</v>
      </c>
      <c r="D121" s="67"/>
      <c r="E121" s="67"/>
      <c r="F121" s="67"/>
      <c r="G121" s="67"/>
      <c r="H121" s="67"/>
      <c r="I121" s="68"/>
    </row>
    <row r="122" spans="1:10" ht="26.25" customHeight="1" thickBot="1" x14ac:dyDescent="0.25">
      <c r="A122" s="88" t="s">
        <v>4</v>
      </c>
      <c r="B122" s="89"/>
      <c r="C122" s="71" t="s">
        <v>41</v>
      </c>
      <c r="D122" s="71"/>
      <c r="E122" s="71"/>
      <c r="F122" s="71"/>
      <c r="G122" s="71"/>
      <c r="H122" s="71"/>
      <c r="I122" s="72"/>
    </row>
    <row r="123" spans="1:10" ht="13.5" thickBot="1" x14ac:dyDescent="0.25">
      <c r="A123" s="2"/>
    </row>
    <row r="124" spans="1:10" ht="13.5" thickBot="1" x14ac:dyDescent="0.25">
      <c r="A124" s="73" t="s">
        <v>6</v>
      </c>
      <c r="B124" s="33" t="s">
        <v>7</v>
      </c>
      <c r="C124" s="73" t="s">
        <v>9</v>
      </c>
      <c r="D124" s="73" t="s">
        <v>10</v>
      </c>
      <c r="E124" s="73" t="s">
        <v>11</v>
      </c>
      <c r="F124" s="75" t="s">
        <v>12</v>
      </c>
      <c r="G124" s="76"/>
      <c r="H124" s="77"/>
      <c r="I124" s="73" t="s">
        <v>13</v>
      </c>
    </row>
    <row r="125" spans="1:10" ht="77.25" thickBot="1" x14ac:dyDescent="0.25">
      <c r="A125" s="74"/>
      <c r="B125" s="5" t="s">
        <v>8</v>
      </c>
      <c r="C125" s="74"/>
      <c r="D125" s="74"/>
      <c r="E125" s="74"/>
      <c r="F125" s="5" t="s">
        <v>14</v>
      </c>
      <c r="G125" s="5" t="s">
        <v>15</v>
      </c>
      <c r="H125" s="5" t="s">
        <v>16</v>
      </c>
      <c r="I125" s="74"/>
    </row>
    <row r="126" spans="1:10" ht="13.5" thickBot="1" x14ac:dyDescent="0.25">
      <c r="A126" s="4">
        <v>1</v>
      </c>
      <c r="B126" s="5">
        <v>2</v>
      </c>
      <c r="C126" s="5">
        <v>3</v>
      </c>
      <c r="D126" s="5">
        <v>4</v>
      </c>
      <c r="E126" s="5">
        <v>5</v>
      </c>
      <c r="F126" s="5">
        <v>6</v>
      </c>
      <c r="G126" s="5">
        <v>7</v>
      </c>
      <c r="H126" s="5">
        <v>8</v>
      </c>
      <c r="I126" s="5">
        <v>9</v>
      </c>
    </row>
    <row r="127" spans="1:10" ht="26.25" thickBot="1" x14ac:dyDescent="0.25">
      <c r="A127" s="7" t="s">
        <v>28</v>
      </c>
      <c r="B127" s="8" t="s">
        <v>42</v>
      </c>
      <c r="C127" s="3">
        <v>4</v>
      </c>
      <c r="D127" s="3">
        <v>4</v>
      </c>
      <c r="E127" s="9">
        <v>16025.12</v>
      </c>
      <c r="F127" s="10"/>
      <c r="G127" s="10"/>
      <c r="H127" s="3"/>
      <c r="I127" s="3"/>
    </row>
    <row r="128" spans="1:10" ht="13.5" thickBot="1" x14ac:dyDescent="0.25">
      <c r="A128" s="19"/>
      <c r="B128" s="19"/>
      <c r="C128" s="32"/>
      <c r="D128" s="32"/>
      <c r="E128" s="39"/>
      <c r="F128" s="35"/>
      <c r="G128" s="35"/>
      <c r="H128" s="32"/>
      <c r="I128" s="32"/>
    </row>
    <row r="129" spans="1:9" ht="30.75" customHeight="1" x14ac:dyDescent="0.25">
      <c r="A129" s="93" t="s">
        <v>0</v>
      </c>
      <c r="B129" s="94"/>
      <c r="C129" s="82" t="s">
        <v>43</v>
      </c>
      <c r="D129" s="82"/>
      <c r="E129" s="82"/>
      <c r="F129" s="82"/>
      <c r="G129" s="82"/>
      <c r="H129" s="82"/>
      <c r="I129" s="83"/>
    </row>
    <row r="130" spans="1:9" ht="15.75" customHeight="1" x14ac:dyDescent="0.2">
      <c r="A130" s="95" t="s">
        <v>1</v>
      </c>
      <c r="B130" s="96"/>
      <c r="C130" s="86" t="s">
        <v>2</v>
      </c>
      <c r="D130" s="86"/>
      <c r="E130" s="86"/>
      <c r="F130" s="86"/>
      <c r="G130" s="86"/>
      <c r="H130" s="86"/>
      <c r="I130" s="87"/>
    </row>
    <row r="131" spans="1:9" ht="15.75" customHeight="1" x14ac:dyDescent="0.2">
      <c r="A131" s="95" t="s">
        <v>3</v>
      </c>
      <c r="B131" s="96"/>
      <c r="C131" s="67" t="s">
        <v>72</v>
      </c>
      <c r="D131" s="67"/>
      <c r="E131" s="67"/>
      <c r="F131" s="67"/>
      <c r="G131" s="67"/>
      <c r="H131" s="67"/>
      <c r="I131" s="68"/>
    </row>
    <row r="132" spans="1:9" ht="27.75" customHeight="1" thickBot="1" x14ac:dyDescent="0.25">
      <c r="A132" s="88" t="s">
        <v>4</v>
      </c>
      <c r="B132" s="89"/>
      <c r="C132" s="71" t="s">
        <v>41</v>
      </c>
      <c r="D132" s="71"/>
      <c r="E132" s="71"/>
      <c r="F132" s="71"/>
      <c r="G132" s="71"/>
      <c r="H132" s="71"/>
      <c r="I132" s="72"/>
    </row>
    <row r="133" spans="1:9" ht="13.5" thickBot="1" x14ac:dyDescent="0.25">
      <c r="A133" s="2"/>
    </row>
    <row r="134" spans="1:9" ht="13.5" thickBot="1" x14ac:dyDescent="0.25">
      <c r="A134" s="73" t="s">
        <v>6</v>
      </c>
      <c r="B134" s="33" t="s">
        <v>7</v>
      </c>
      <c r="C134" s="73" t="s">
        <v>9</v>
      </c>
      <c r="D134" s="73" t="s">
        <v>10</v>
      </c>
      <c r="E134" s="73" t="s">
        <v>11</v>
      </c>
      <c r="F134" s="75" t="s">
        <v>12</v>
      </c>
      <c r="G134" s="76"/>
      <c r="H134" s="77"/>
      <c r="I134" s="73" t="s">
        <v>13</v>
      </c>
    </row>
    <row r="135" spans="1:9" ht="77.25" thickBot="1" x14ac:dyDescent="0.25">
      <c r="A135" s="74"/>
      <c r="B135" s="5" t="s">
        <v>8</v>
      </c>
      <c r="C135" s="74"/>
      <c r="D135" s="74"/>
      <c r="E135" s="74"/>
      <c r="F135" s="5" t="s">
        <v>14</v>
      </c>
      <c r="G135" s="5" t="s">
        <v>15</v>
      </c>
      <c r="H135" s="5" t="s">
        <v>16</v>
      </c>
      <c r="I135" s="74"/>
    </row>
    <row r="136" spans="1:9" ht="13.5" thickBot="1" x14ac:dyDescent="0.25">
      <c r="A136" s="4">
        <v>1</v>
      </c>
      <c r="B136" s="5">
        <v>2</v>
      </c>
      <c r="C136" s="5">
        <v>3</v>
      </c>
      <c r="D136" s="5">
        <v>4</v>
      </c>
      <c r="E136" s="5">
        <v>5</v>
      </c>
      <c r="F136" s="5">
        <v>6</v>
      </c>
      <c r="G136" s="5">
        <v>7</v>
      </c>
      <c r="H136" s="5">
        <v>8</v>
      </c>
      <c r="I136" s="5">
        <v>9</v>
      </c>
    </row>
    <row r="137" spans="1:9" ht="26.25" thickBot="1" x14ac:dyDescent="0.25">
      <c r="A137" s="7" t="s">
        <v>28</v>
      </c>
      <c r="B137" s="8" t="s">
        <v>42</v>
      </c>
      <c r="C137" s="3">
        <f>6+6</f>
        <v>12</v>
      </c>
      <c r="D137" s="3">
        <v>12</v>
      </c>
      <c r="E137" s="9">
        <f>7553.7+6774.35</f>
        <v>14328.05</v>
      </c>
      <c r="F137" s="10"/>
      <c r="G137" s="10"/>
      <c r="H137" s="3"/>
      <c r="I137" s="3"/>
    </row>
    <row r="138" spans="1:9" ht="13.5" thickBot="1" x14ac:dyDescent="0.25">
      <c r="A138" s="19"/>
      <c r="B138" s="19"/>
      <c r="C138" s="32"/>
      <c r="D138" s="32"/>
      <c r="E138" s="32"/>
      <c r="F138" s="35"/>
      <c r="G138" s="35"/>
      <c r="H138" s="32"/>
      <c r="I138" s="32"/>
    </row>
    <row r="139" spans="1:9" ht="30.75" customHeight="1" x14ac:dyDescent="0.25">
      <c r="A139" s="93" t="s">
        <v>0</v>
      </c>
      <c r="B139" s="94"/>
      <c r="C139" s="82" t="s">
        <v>63</v>
      </c>
      <c r="D139" s="82"/>
      <c r="E139" s="82"/>
      <c r="F139" s="82"/>
      <c r="G139" s="82"/>
      <c r="H139" s="82"/>
      <c r="I139" s="83"/>
    </row>
    <row r="140" spans="1:9" ht="15.75" customHeight="1" x14ac:dyDescent="0.2">
      <c r="A140" s="95" t="s">
        <v>1</v>
      </c>
      <c r="B140" s="96"/>
      <c r="C140" s="86" t="s">
        <v>2</v>
      </c>
      <c r="D140" s="86"/>
      <c r="E140" s="86"/>
      <c r="F140" s="86"/>
      <c r="G140" s="86"/>
      <c r="H140" s="86"/>
      <c r="I140" s="87"/>
    </row>
    <row r="141" spans="1:9" ht="15.75" customHeight="1" x14ac:dyDescent="0.2">
      <c r="A141" s="95" t="s">
        <v>3</v>
      </c>
      <c r="B141" s="96"/>
      <c r="C141" s="67" t="s">
        <v>72</v>
      </c>
      <c r="D141" s="67"/>
      <c r="E141" s="67"/>
      <c r="F141" s="67"/>
      <c r="G141" s="67"/>
      <c r="H141" s="67"/>
      <c r="I141" s="68"/>
    </row>
    <row r="142" spans="1:9" ht="36" customHeight="1" thickBot="1" x14ac:dyDescent="0.25">
      <c r="A142" s="88" t="s">
        <v>4</v>
      </c>
      <c r="B142" s="89"/>
      <c r="C142" s="71" t="s">
        <v>41</v>
      </c>
      <c r="D142" s="71"/>
      <c r="E142" s="71"/>
      <c r="F142" s="71"/>
      <c r="G142" s="71"/>
      <c r="H142" s="71"/>
      <c r="I142" s="72"/>
    </row>
    <row r="143" spans="1:9" ht="13.5" thickBot="1" x14ac:dyDescent="0.25">
      <c r="A143" s="2"/>
    </row>
    <row r="144" spans="1:9" ht="13.5" thickBot="1" x14ac:dyDescent="0.25">
      <c r="A144" s="73" t="s">
        <v>6</v>
      </c>
      <c r="B144" s="33" t="s">
        <v>7</v>
      </c>
      <c r="C144" s="73" t="s">
        <v>9</v>
      </c>
      <c r="D144" s="73" t="s">
        <v>10</v>
      </c>
      <c r="E144" s="73" t="s">
        <v>11</v>
      </c>
      <c r="F144" s="75" t="s">
        <v>12</v>
      </c>
      <c r="G144" s="76"/>
      <c r="H144" s="77"/>
      <c r="I144" s="73" t="s">
        <v>13</v>
      </c>
    </row>
    <row r="145" spans="1:10" ht="76.5" x14ac:dyDescent="0.2">
      <c r="A145" s="92"/>
      <c r="B145" s="55" t="s">
        <v>8</v>
      </c>
      <c r="C145" s="92"/>
      <c r="D145" s="92"/>
      <c r="E145" s="92"/>
      <c r="F145" s="55" t="s">
        <v>14</v>
      </c>
      <c r="G145" s="55" t="s">
        <v>15</v>
      </c>
      <c r="H145" s="55" t="s">
        <v>16</v>
      </c>
      <c r="I145" s="92"/>
    </row>
    <row r="146" spans="1:10" x14ac:dyDescent="0.2">
      <c r="A146" s="57">
        <v>1</v>
      </c>
      <c r="B146" s="57">
        <v>2</v>
      </c>
      <c r="C146" s="57">
        <v>3</v>
      </c>
      <c r="D146" s="57">
        <v>4</v>
      </c>
      <c r="E146" s="57">
        <v>5</v>
      </c>
      <c r="F146" s="57">
        <v>6</v>
      </c>
      <c r="G146" s="57">
        <v>7</v>
      </c>
      <c r="H146" s="57">
        <v>8</v>
      </c>
      <c r="I146" s="57">
        <v>9</v>
      </c>
    </row>
    <row r="147" spans="1:10" ht="25.5" x14ac:dyDescent="0.2">
      <c r="A147" s="50" t="s">
        <v>28</v>
      </c>
      <c r="B147" s="50" t="s">
        <v>42</v>
      </c>
      <c r="C147" s="53"/>
      <c r="D147" s="53"/>
      <c r="E147" s="52"/>
      <c r="F147" s="56"/>
      <c r="G147" s="56"/>
      <c r="H147" s="53"/>
      <c r="I147" s="53"/>
    </row>
    <row r="148" spans="1:10" ht="13.5" thickBot="1" x14ac:dyDescent="0.25">
      <c r="A148" s="108"/>
      <c r="B148" s="108"/>
      <c r="C148" s="108"/>
      <c r="D148" s="110"/>
      <c r="E148" s="110"/>
      <c r="F148" s="110"/>
      <c r="G148" s="110"/>
      <c r="H148" s="110"/>
      <c r="I148" s="110"/>
      <c r="J148" s="110"/>
    </row>
    <row r="149" spans="1:10" ht="30.75" customHeight="1" x14ac:dyDescent="0.25">
      <c r="A149" s="80" t="s">
        <v>0</v>
      </c>
      <c r="B149" s="81"/>
      <c r="C149" s="82" t="s">
        <v>64</v>
      </c>
      <c r="D149" s="82"/>
      <c r="E149" s="82"/>
      <c r="F149" s="82"/>
      <c r="G149" s="82"/>
      <c r="H149" s="82"/>
      <c r="I149" s="83"/>
    </row>
    <row r="150" spans="1:10" ht="15.75" customHeight="1" x14ac:dyDescent="0.2">
      <c r="A150" s="84" t="s">
        <v>1</v>
      </c>
      <c r="B150" s="85"/>
      <c r="C150" s="86" t="s">
        <v>2</v>
      </c>
      <c r="D150" s="86"/>
      <c r="E150" s="86"/>
      <c r="F150" s="86"/>
      <c r="G150" s="86"/>
      <c r="H150" s="86"/>
      <c r="I150" s="87"/>
    </row>
    <row r="151" spans="1:10" ht="15.75" customHeight="1" x14ac:dyDescent="0.2">
      <c r="A151" s="84" t="s">
        <v>3</v>
      </c>
      <c r="B151" s="85"/>
      <c r="C151" s="67" t="s">
        <v>72</v>
      </c>
      <c r="D151" s="67"/>
      <c r="E151" s="67"/>
      <c r="F151" s="67"/>
      <c r="G151" s="67"/>
      <c r="H151" s="67"/>
      <c r="I151" s="68"/>
    </row>
    <row r="152" spans="1:10" ht="35.25" customHeight="1" thickBot="1" x14ac:dyDescent="0.25">
      <c r="A152" s="88" t="s">
        <v>4</v>
      </c>
      <c r="B152" s="89"/>
      <c r="C152" s="71" t="s">
        <v>40</v>
      </c>
      <c r="D152" s="71"/>
      <c r="E152" s="71"/>
      <c r="F152" s="71"/>
      <c r="G152" s="71"/>
      <c r="H152" s="71"/>
      <c r="I152" s="72"/>
    </row>
    <row r="153" spans="1:10" ht="13.5" thickBot="1" x14ac:dyDescent="0.25">
      <c r="A153" s="2"/>
    </row>
    <row r="154" spans="1:10" ht="13.5" thickBot="1" x14ac:dyDescent="0.25">
      <c r="A154" s="73" t="s">
        <v>6</v>
      </c>
      <c r="B154" s="33" t="s">
        <v>7</v>
      </c>
      <c r="C154" s="73" t="s">
        <v>9</v>
      </c>
      <c r="D154" s="73" t="s">
        <v>10</v>
      </c>
      <c r="E154" s="73" t="s">
        <v>11</v>
      </c>
      <c r="F154" s="75" t="s">
        <v>12</v>
      </c>
      <c r="G154" s="76"/>
      <c r="H154" s="77"/>
      <c r="I154" s="73" t="s">
        <v>13</v>
      </c>
    </row>
    <row r="155" spans="1:10" ht="77.25" thickBot="1" x14ac:dyDescent="0.25">
      <c r="A155" s="74"/>
      <c r="B155" s="60" t="s">
        <v>8</v>
      </c>
      <c r="C155" s="74"/>
      <c r="D155" s="74"/>
      <c r="E155" s="74"/>
      <c r="F155" s="5" t="s">
        <v>14</v>
      </c>
      <c r="G155" s="5" t="s">
        <v>15</v>
      </c>
      <c r="H155" s="5" t="s">
        <v>16</v>
      </c>
      <c r="I155" s="74"/>
    </row>
    <row r="156" spans="1:10" ht="13.5" thickBot="1" x14ac:dyDescent="0.25">
      <c r="A156" s="4">
        <v>1</v>
      </c>
      <c r="B156" s="5">
        <v>2</v>
      </c>
      <c r="C156" s="5">
        <v>3</v>
      </c>
      <c r="D156" s="5">
        <v>4</v>
      </c>
      <c r="E156" s="5">
        <v>5</v>
      </c>
      <c r="F156" s="5">
        <v>6</v>
      </c>
      <c r="G156" s="5">
        <v>7</v>
      </c>
      <c r="H156" s="5">
        <v>8</v>
      </c>
      <c r="I156" s="5">
        <v>9</v>
      </c>
    </row>
    <row r="157" spans="1:10" ht="26.25" thickBot="1" x14ac:dyDescent="0.25">
      <c r="A157" s="7" t="s">
        <v>33</v>
      </c>
      <c r="B157" s="8" t="s">
        <v>32</v>
      </c>
      <c r="C157" s="44">
        <f>1+1</f>
        <v>2</v>
      </c>
      <c r="D157" s="45">
        <v>2</v>
      </c>
      <c r="E157" s="45">
        <f>10417.22+6629.12</f>
        <v>17046.34</v>
      </c>
      <c r="F157" s="46">
        <v>1</v>
      </c>
      <c r="G157" s="10"/>
      <c r="H157" s="3"/>
      <c r="I157" s="3"/>
    </row>
    <row r="158" spans="1:10" ht="13.5" thickBot="1" x14ac:dyDescent="0.25">
      <c r="A158" s="38"/>
      <c r="B158" s="19"/>
      <c r="C158" s="32"/>
      <c r="D158" s="32"/>
      <c r="E158" s="32"/>
      <c r="F158" s="35"/>
      <c r="G158" s="35"/>
      <c r="H158" s="32"/>
      <c r="I158" s="13"/>
    </row>
    <row r="159" spans="1:10" ht="47.25" customHeight="1" x14ac:dyDescent="0.25">
      <c r="A159" s="80" t="s">
        <v>0</v>
      </c>
      <c r="B159" s="81"/>
      <c r="C159" s="82" t="s">
        <v>65</v>
      </c>
      <c r="D159" s="82"/>
      <c r="E159" s="82"/>
      <c r="F159" s="82"/>
      <c r="G159" s="82"/>
      <c r="H159" s="82"/>
      <c r="I159" s="83"/>
    </row>
    <row r="160" spans="1:10" ht="15.75" customHeight="1" x14ac:dyDescent="0.2">
      <c r="A160" s="84" t="s">
        <v>1</v>
      </c>
      <c r="B160" s="85"/>
      <c r="C160" s="86" t="s">
        <v>2</v>
      </c>
      <c r="D160" s="86"/>
      <c r="E160" s="86"/>
      <c r="F160" s="86"/>
      <c r="G160" s="86"/>
      <c r="H160" s="86"/>
      <c r="I160" s="87"/>
    </row>
    <row r="161" spans="1:9" ht="15.75" customHeight="1" x14ac:dyDescent="0.2">
      <c r="A161" s="84" t="s">
        <v>3</v>
      </c>
      <c r="B161" s="85"/>
      <c r="C161" s="67" t="s">
        <v>72</v>
      </c>
      <c r="D161" s="67"/>
      <c r="E161" s="67"/>
      <c r="F161" s="67"/>
      <c r="G161" s="67"/>
      <c r="H161" s="67"/>
      <c r="I161" s="68"/>
    </row>
    <row r="162" spans="1:9" ht="26.25" customHeight="1" thickBot="1" x14ac:dyDescent="0.25">
      <c r="A162" s="88" t="s">
        <v>4</v>
      </c>
      <c r="B162" s="89"/>
      <c r="C162" s="71" t="s">
        <v>55</v>
      </c>
      <c r="D162" s="71"/>
      <c r="E162" s="71"/>
      <c r="F162" s="71"/>
      <c r="G162" s="71"/>
      <c r="H162" s="71"/>
      <c r="I162" s="72"/>
    </row>
    <row r="163" spans="1:9" ht="13.5" thickBot="1" x14ac:dyDescent="0.25">
      <c r="A163" s="2"/>
    </row>
    <row r="164" spans="1:9" ht="13.5" thickBot="1" x14ac:dyDescent="0.25">
      <c r="A164" s="73" t="s">
        <v>6</v>
      </c>
      <c r="B164" s="33" t="s">
        <v>7</v>
      </c>
      <c r="C164" s="73" t="s">
        <v>9</v>
      </c>
      <c r="D164" s="73" t="s">
        <v>10</v>
      </c>
      <c r="E164" s="73" t="s">
        <v>11</v>
      </c>
      <c r="F164" s="75" t="s">
        <v>12</v>
      </c>
      <c r="G164" s="76"/>
      <c r="H164" s="77"/>
      <c r="I164" s="73" t="s">
        <v>13</v>
      </c>
    </row>
    <row r="165" spans="1:9" ht="76.5" x14ac:dyDescent="0.2">
      <c r="A165" s="92"/>
      <c r="B165" s="55" t="s">
        <v>8</v>
      </c>
      <c r="C165" s="92"/>
      <c r="D165" s="92"/>
      <c r="E165" s="92"/>
      <c r="F165" s="55" t="s">
        <v>14</v>
      </c>
      <c r="G165" s="55" t="s">
        <v>15</v>
      </c>
      <c r="H165" s="55" t="s">
        <v>16</v>
      </c>
      <c r="I165" s="92"/>
    </row>
    <row r="166" spans="1:9" x14ac:dyDescent="0.2">
      <c r="A166" s="57">
        <v>1</v>
      </c>
      <c r="B166" s="57">
        <v>2</v>
      </c>
      <c r="C166" s="57">
        <v>3</v>
      </c>
      <c r="D166" s="57">
        <v>4</v>
      </c>
      <c r="E166" s="57">
        <v>5</v>
      </c>
      <c r="F166" s="57">
        <v>6</v>
      </c>
      <c r="G166" s="57">
        <v>7</v>
      </c>
      <c r="H166" s="57">
        <v>8</v>
      </c>
      <c r="I166" s="57">
        <v>9</v>
      </c>
    </row>
    <row r="167" spans="1:9" ht="41.25" customHeight="1" x14ac:dyDescent="0.2">
      <c r="A167" s="50" t="s">
        <v>19</v>
      </c>
      <c r="B167" s="50" t="s">
        <v>20</v>
      </c>
      <c r="C167" s="51"/>
      <c r="D167" s="51"/>
      <c r="E167" s="52"/>
      <c r="F167" s="53"/>
      <c r="G167" s="56"/>
      <c r="H167" s="56"/>
      <c r="I167" s="56"/>
    </row>
    <row r="168" spans="1:9" ht="40.5" customHeight="1" thickBot="1" x14ac:dyDescent="0.25">
      <c r="A168" s="7" t="s">
        <v>21</v>
      </c>
      <c r="B168" s="8" t="s">
        <v>20</v>
      </c>
      <c r="C168" s="22"/>
      <c r="D168" s="22"/>
      <c r="E168" s="9"/>
      <c r="F168" s="15"/>
      <c r="G168" s="10"/>
      <c r="H168" s="10"/>
      <c r="I168" s="10"/>
    </row>
    <row r="169" spans="1:9" ht="26.25" thickBot="1" x14ac:dyDescent="0.25">
      <c r="A169" s="7" t="s">
        <v>28</v>
      </c>
      <c r="B169" s="8" t="s">
        <v>42</v>
      </c>
      <c r="C169" s="15"/>
      <c r="D169" s="15"/>
      <c r="E169" s="9"/>
      <c r="F169" s="10"/>
      <c r="G169" s="10"/>
      <c r="H169" s="15"/>
      <c r="I169" s="15"/>
    </row>
    <row r="170" spans="1:9" ht="26.25" thickBot="1" x14ac:dyDescent="0.25">
      <c r="A170" s="7" t="s">
        <v>31</v>
      </c>
      <c r="B170" s="8" t="s">
        <v>56</v>
      </c>
      <c r="C170" s="15"/>
      <c r="D170" s="15"/>
      <c r="E170" s="9"/>
      <c r="F170" s="10"/>
      <c r="G170" s="10"/>
      <c r="H170" s="15"/>
      <c r="I170" s="15"/>
    </row>
    <row r="171" spans="1:9" ht="19.5" customHeight="1" thickBot="1" x14ac:dyDescent="0.25">
      <c r="A171" s="19"/>
      <c r="B171" s="19"/>
      <c r="C171" s="32"/>
      <c r="D171" s="32"/>
      <c r="E171" s="39"/>
      <c r="F171" s="35"/>
      <c r="G171" s="35"/>
      <c r="H171" s="32"/>
      <c r="I171" s="32"/>
    </row>
    <row r="172" spans="1:9" ht="18" customHeight="1" x14ac:dyDescent="0.25">
      <c r="A172" s="80" t="s">
        <v>0</v>
      </c>
      <c r="B172" s="81"/>
      <c r="C172" s="82" t="s">
        <v>66</v>
      </c>
      <c r="D172" s="82"/>
      <c r="E172" s="82"/>
      <c r="F172" s="82"/>
      <c r="G172" s="82"/>
      <c r="H172" s="82"/>
      <c r="I172" s="83"/>
    </row>
    <row r="173" spans="1:9" ht="15.75" customHeight="1" x14ac:dyDescent="0.2">
      <c r="A173" s="84" t="s">
        <v>1</v>
      </c>
      <c r="B173" s="85"/>
      <c r="C173" s="86" t="s">
        <v>2</v>
      </c>
      <c r="D173" s="86"/>
      <c r="E173" s="86"/>
      <c r="F173" s="86"/>
      <c r="G173" s="86"/>
      <c r="H173" s="86"/>
      <c r="I173" s="87"/>
    </row>
    <row r="174" spans="1:9" ht="15.75" customHeight="1" x14ac:dyDescent="0.2">
      <c r="A174" s="84" t="s">
        <v>3</v>
      </c>
      <c r="B174" s="85"/>
      <c r="C174" s="67" t="s">
        <v>72</v>
      </c>
      <c r="D174" s="67"/>
      <c r="E174" s="67"/>
      <c r="F174" s="67"/>
      <c r="G174" s="67"/>
      <c r="H174" s="67"/>
      <c r="I174" s="68"/>
    </row>
    <row r="175" spans="1:9" ht="26.25" customHeight="1" thickBot="1" x14ac:dyDescent="0.25">
      <c r="A175" s="88" t="s">
        <v>4</v>
      </c>
      <c r="B175" s="89"/>
      <c r="C175" s="71" t="s">
        <v>67</v>
      </c>
      <c r="D175" s="71"/>
      <c r="E175" s="71"/>
      <c r="F175" s="71"/>
      <c r="G175" s="71"/>
      <c r="H175" s="71"/>
      <c r="I175" s="72"/>
    </row>
    <row r="176" spans="1:9" ht="13.5" thickBot="1" x14ac:dyDescent="0.25">
      <c r="A176" s="2"/>
    </row>
    <row r="177" spans="1:10" ht="13.5" thickBot="1" x14ac:dyDescent="0.25">
      <c r="A177" s="73" t="s">
        <v>6</v>
      </c>
      <c r="B177" s="33" t="s">
        <v>7</v>
      </c>
      <c r="C177" s="73" t="s">
        <v>9</v>
      </c>
      <c r="D177" s="73" t="s">
        <v>10</v>
      </c>
      <c r="E177" s="73" t="s">
        <v>11</v>
      </c>
      <c r="F177" s="75" t="s">
        <v>12</v>
      </c>
      <c r="G177" s="76"/>
      <c r="H177" s="77"/>
      <c r="I177" s="73" t="s">
        <v>13</v>
      </c>
    </row>
    <row r="178" spans="1:10" ht="77.25" customHeight="1" thickBot="1" x14ac:dyDescent="0.25">
      <c r="A178" s="74"/>
      <c r="B178" s="5" t="s">
        <v>8</v>
      </c>
      <c r="C178" s="74"/>
      <c r="D178" s="74"/>
      <c r="E178" s="74"/>
      <c r="F178" s="5" t="s">
        <v>14</v>
      </c>
      <c r="G178" s="5" t="s">
        <v>15</v>
      </c>
      <c r="H178" s="5" t="s">
        <v>16</v>
      </c>
      <c r="I178" s="74"/>
    </row>
    <row r="179" spans="1:10" x14ac:dyDescent="0.2">
      <c r="A179" s="54">
        <v>1</v>
      </c>
      <c r="B179" s="55">
        <v>2</v>
      </c>
      <c r="C179" s="55">
        <v>3</v>
      </c>
      <c r="D179" s="55">
        <v>4</v>
      </c>
      <c r="E179" s="55">
        <v>5</v>
      </c>
      <c r="F179" s="55">
        <v>6</v>
      </c>
      <c r="G179" s="55">
        <v>7</v>
      </c>
      <c r="H179" s="55">
        <v>8</v>
      </c>
      <c r="I179" s="55">
        <v>9</v>
      </c>
    </row>
    <row r="180" spans="1:10" ht="76.5" x14ac:dyDescent="0.2">
      <c r="A180" s="50" t="s">
        <v>17</v>
      </c>
      <c r="B180" s="50" t="s">
        <v>68</v>
      </c>
      <c r="C180" s="53">
        <f>1+1+1+1+1+1+1</f>
        <v>7</v>
      </c>
      <c r="D180" s="53">
        <v>7</v>
      </c>
      <c r="E180" s="52">
        <f>8233.33+19000+19000+12666.67+19000+19000</f>
        <v>96900</v>
      </c>
      <c r="F180" s="47"/>
      <c r="G180" s="47"/>
      <c r="H180" s="53">
        <v>1</v>
      </c>
      <c r="I180" s="53" t="s">
        <v>73</v>
      </c>
    </row>
    <row r="181" spans="1:10" ht="103.5" customHeight="1" x14ac:dyDescent="0.2">
      <c r="A181" s="50" t="s">
        <v>21</v>
      </c>
      <c r="B181" s="50" t="s">
        <v>69</v>
      </c>
      <c r="C181" s="51">
        <f>1+1+1+1+1</f>
        <v>5</v>
      </c>
      <c r="D181" s="51">
        <v>5</v>
      </c>
      <c r="E181" s="52">
        <f>9600+18000+12000+18000+18000</f>
        <v>75600</v>
      </c>
      <c r="F181" s="53"/>
      <c r="G181" s="47"/>
      <c r="H181" s="47"/>
      <c r="I181" s="47"/>
    </row>
    <row r="182" spans="1:10" ht="78.75" customHeight="1" x14ac:dyDescent="0.2">
      <c r="A182" s="50" t="s">
        <v>19</v>
      </c>
      <c r="B182" s="59" t="s">
        <v>70</v>
      </c>
      <c r="C182" s="51">
        <f>2+2+2+2+2</f>
        <v>10</v>
      </c>
      <c r="D182" s="51">
        <v>10</v>
      </c>
      <c r="E182" s="52">
        <f>18133.34+34000+22666.66+34000+34000</f>
        <v>142800</v>
      </c>
      <c r="F182" s="53"/>
      <c r="G182" s="56"/>
      <c r="H182" s="56"/>
      <c r="I182" s="56"/>
    </row>
    <row r="183" spans="1:10" ht="28.5" customHeight="1" x14ac:dyDescent="0.2">
      <c r="A183" s="109" t="s">
        <v>74</v>
      </c>
      <c r="B183" s="109"/>
      <c r="C183" s="109"/>
      <c r="D183" s="109" t="s">
        <v>75</v>
      </c>
      <c r="E183" s="109"/>
      <c r="F183" s="109"/>
      <c r="G183" s="109"/>
      <c r="H183" s="109"/>
      <c r="I183" s="109"/>
      <c r="J183" s="109"/>
    </row>
    <row r="184" spans="1:10" x14ac:dyDescent="0.2">
      <c r="A184" s="90"/>
      <c r="B184" s="90"/>
      <c r="C184" s="90"/>
      <c r="D184" s="91" t="s">
        <v>49</v>
      </c>
      <c r="E184" s="91"/>
      <c r="F184" s="91"/>
      <c r="G184" s="91"/>
      <c r="H184" s="91"/>
      <c r="I184" s="91"/>
      <c r="J184" s="91"/>
    </row>
    <row r="185" spans="1:10" x14ac:dyDescent="0.2">
      <c r="A185" s="23" t="s">
        <v>50</v>
      </c>
      <c r="B185" s="23"/>
      <c r="C185" s="23"/>
    </row>
    <row r="186" spans="1:10" ht="15" x14ac:dyDescent="0.25">
      <c r="A186" s="97" t="s">
        <v>51</v>
      </c>
      <c r="B186" s="97"/>
      <c r="C186" s="78" t="s">
        <v>57</v>
      </c>
      <c r="D186" s="79"/>
      <c r="E186" s="79"/>
      <c r="F186" s="79"/>
      <c r="G186" s="79"/>
      <c r="H186" s="79"/>
      <c r="I186" s="79"/>
    </row>
    <row r="187" spans="1:10" s="24" customFormat="1" ht="16.5" customHeight="1" x14ac:dyDescent="0.25">
      <c r="A187" s="98"/>
      <c r="B187" s="99"/>
      <c r="C187" s="99"/>
      <c r="D187" s="99"/>
      <c r="E187" s="99"/>
      <c r="F187" s="99"/>
      <c r="G187" s="99"/>
      <c r="H187" s="99"/>
      <c r="I187" s="99"/>
    </row>
    <row r="188" spans="1:10" ht="15.75" customHeight="1" x14ac:dyDescent="0.2">
      <c r="A188" s="26"/>
    </row>
    <row r="189" spans="1:10" x14ac:dyDescent="0.2">
      <c r="A189" s="2"/>
    </row>
  </sheetData>
  <mergeCells count="219">
    <mergeCell ref="A80:B80"/>
    <mergeCell ref="C80:I80"/>
    <mergeCell ref="A81:B81"/>
    <mergeCell ref="C81:I81"/>
    <mergeCell ref="A82:B82"/>
    <mergeCell ref="C82:I82"/>
    <mergeCell ref="I85:I86"/>
    <mergeCell ref="A83:B83"/>
    <mergeCell ref="C83:I83"/>
    <mergeCell ref="A85:A86"/>
    <mergeCell ref="C85:C86"/>
    <mergeCell ref="D85:D86"/>
    <mergeCell ref="E85:E86"/>
    <mergeCell ref="A96:B96"/>
    <mergeCell ref="C96:I96"/>
    <mergeCell ref="A93:B93"/>
    <mergeCell ref="C93:I93"/>
    <mergeCell ref="A94:B94"/>
    <mergeCell ref="C94:I94"/>
    <mergeCell ref="A95:B95"/>
    <mergeCell ref="C95:I95"/>
    <mergeCell ref="A22:A23"/>
    <mergeCell ref="C22:C23"/>
    <mergeCell ref="D22:D23"/>
    <mergeCell ref="E22:E23"/>
    <mergeCell ref="F22:H22"/>
    <mergeCell ref="I22:I23"/>
    <mergeCell ref="A33:B33"/>
    <mergeCell ref="C33:I33"/>
    <mergeCell ref="A34:B34"/>
    <mergeCell ref="C34:I34"/>
    <mergeCell ref="A31:B31"/>
    <mergeCell ref="C31:I31"/>
    <mergeCell ref="A32:B32"/>
    <mergeCell ref="C32:I32"/>
    <mergeCell ref="A36:A37"/>
    <mergeCell ref="C36:C37"/>
    <mergeCell ref="F36:H36"/>
    <mergeCell ref="I36:I37"/>
    <mergeCell ref="A4:B4"/>
    <mergeCell ref="A5:B5"/>
    <mergeCell ref="A7:A8"/>
    <mergeCell ref="C7:C8"/>
    <mergeCell ref="D7:D8"/>
    <mergeCell ref="E7:E8"/>
    <mergeCell ref="F7:H7"/>
    <mergeCell ref="I7:I8"/>
    <mergeCell ref="A20:B20"/>
    <mergeCell ref="C20:I20"/>
    <mergeCell ref="A1:I1"/>
    <mergeCell ref="C2:I2"/>
    <mergeCell ref="C3:I3"/>
    <mergeCell ref="A148:C148"/>
    <mergeCell ref="A183:C183"/>
    <mergeCell ref="D148:J148"/>
    <mergeCell ref="D183:J183"/>
    <mergeCell ref="A111:A112"/>
    <mergeCell ref="D111:D112"/>
    <mergeCell ref="E111:E112"/>
    <mergeCell ref="F111:H111"/>
    <mergeCell ref="I111:I112"/>
    <mergeCell ref="A17:B17"/>
    <mergeCell ref="C17:I17"/>
    <mergeCell ref="A18:B18"/>
    <mergeCell ref="C18:I18"/>
    <mergeCell ref="A19:B19"/>
    <mergeCell ref="C19:I19"/>
    <mergeCell ref="C4:I4"/>
    <mergeCell ref="C5:I5"/>
    <mergeCell ref="A2:B2"/>
    <mergeCell ref="A3:B3"/>
    <mergeCell ref="D36:D37"/>
    <mergeCell ref="E36:E37"/>
    <mergeCell ref="D64:D65"/>
    <mergeCell ref="E64:E65"/>
    <mergeCell ref="F64:H64"/>
    <mergeCell ref="I64:I65"/>
    <mergeCell ref="A45:B45"/>
    <mergeCell ref="C45:I45"/>
    <mergeCell ref="A46:B46"/>
    <mergeCell ref="C46:I46"/>
    <mergeCell ref="A47:B47"/>
    <mergeCell ref="C47:I47"/>
    <mergeCell ref="A48:B48"/>
    <mergeCell ref="C48:I48"/>
    <mergeCell ref="A50:A51"/>
    <mergeCell ref="C50:C51"/>
    <mergeCell ref="D50:D51"/>
    <mergeCell ref="E50:E51"/>
    <mergeCell ref="F50:H50"/>
    <mergeCell ref="I50:I51"/>
    <mergeCell ref="A62:B62"/>
    <mergeCell ref="C62:I62"/>
    <mergeCell ref="A162:B162"/>
    <mergeCell ref="C162:I162"/>
    <mergeCell ref="A164:A165"/>
    <mergeCell ref="C164:C165"/>
    <mergeCell ref="F154:H154"/>
    <mergeCell ref="I154:I155"/>
    <mergeCell ref="A59:B59"/>
    <mergeCell ref="C59:I59"/>
    <mergeCell ref="A60:B60"/>
    <mergeCell ref="C60:I60"/>
    <mergeCell ref="A61:B61"/>
    <mergeCell ref="C61:I61"/>
    <mergeCell ref="C119:I119"/>
    <mergeCell ref="C120:I120"/>
    <mergeCell ref="C121:I121"/>
    <mergeCell ref="F85:H85"/>
    <mergeCell ref="A98:A99"/>
    <mergeCell ref="C98:C99"/>
    <mergeCell ref="D98:D99"/>
    <mergeCell ref="E98:E99"/>
    <mergeCell ref="F98:H98"/>
    <mergeCell ref="I98:I99"/>
    <mergeCell ref="A64:A65"/>
    <mergeCell ref="C64:C65"/>
    <mergeCell ref="C106:I106"/>
    <mergeCell ref="A107:B107"/>
    <mergeCell ref="C107:I107"/>
    <mergeCell ref="A106:B106"/>
    <mergeCell ref="A186:B186"/>
    <mergeCell ref="A187:I187"/>
    <mergeCell ref="C129:I129"/>
    <mergeCell ref="C130:I130"/>
    <mergeCell ref="C131:I131"/>
    <mergeCell ref="C132:I132"/>
    <mergeCell ref="A129:B129"/>
    <mergeCell ref="A130:B130"/>
    <mergeCell ref="A131:B131"/>
    <mergeCell ref="A132:B132"/>
    <mergeCell ref="C149:I149"/>
    <mergeCell ref="A149:B149"/>
    <mergeCell ref="A154:A155"/>
    <mergeCell ref="C154:C155"/>
    <mergeCell ref="D154:D155"/>
    <mergeCell ref="E154:E155"/>
    <mergeCell ref="A160:B160"/>
    <mergeCell ref="C160:I160"/>
    <mergeCell ref="A161:B161"/>
    <mergeCell ref="C161:I161"/>
    <mergeCell ref="C122:I122"/>
    <mergeCell ref="A119:B119"/>
    <mergeCell ref="A120:B120"/>
    <mergeCell ref="A121:B121"/>
    <mergeCell ref="A122:B122"/>
    <mergeCell ref="A159:B159"/>
    <mergeCell ref="C159:I159"/>
    <mergeCell ref="A108:B108"/>
    <mergeCell ref="C108:I108"/>
    <mergeCell ref="A109:B109"/>
    <mergeCell ref="C109:I109"/>
    <mergeCell ref="A134:A135"/>
    <mergeCell ref="C134:C135"/>
    <mergeCell ref="D134:D135"/>
    <mergeCell ref="E134:E135"/>
    <mergeCell ref="F134:H134"/>
    <mergeCell ref="I134:I135"/>
    <mergeCell ref="A124:A125"/>
    <mergeCell ref="C124:C125"/>
    <mergeCell ref="D124:D125"/>
    <mergeCell ref="E124:E125"/>
    <mergeCell ref="F124:H124"/>
    <mergeCell ref="I124:I125"/>
    <mergeCell ref="D164:D165"/>
    <mergeCell ref="E164:E165"/>
    <mergeCell ref="F164:H164"/>
    <mergeCell ref="I164:I165"/>
    <mergeCell ref="A139:B139"/>
    <mergeCell ref="C139:I139"/>
    <mergeCell ref="A140:B140"/>
    <mergeCell ref="C140:I140"/>
    <mergeCell ref="A141:B141"/>
    <mergeCell ref="C141:I141"/>
    <mergeCell ref="A142:B142"/>
    <mergeCell ref="C142:I142"/>
    <mergeCell ref="A144:A145"/>
    <mergeCell ref="C144:C145"/>
    <mergeCell ref="D144:D145"/>
    <mergeCell ref="E144:E145"/>
    <mergeCell ref="F144:H144"/>
    <mergeCell ref="I144:I145"/>
    <mergeCell ref="C150:I150"/>
    <mergeCell ref="C151:I151"/>
    <mergeCell ref="C152:I152"/>
    <mergeCell ref="A150:B150"/>
    <mergeCell ref="A151:B151"/>
    <mergeCell ref="A152:B152"/>
    <mergeCell ref="C186:I186"/>
    <mergeCell ref="A172:B172"/>
    <mergeCell ref="C172:I172"/>
    <mergeCell ref="A173:B173"/>
    <mergeCell ref="C173:I173"/>
    <mergeCell ref="A174:B174"/>
    <mergeCell ref="C174:I174"/>
    <mergeCell ref="A175:B175"/>
    <mergeCell ref="C175:I175"/>
    <mergeCell ref="A177:A178"/>
    <mergeCell ref="C177:C178"/>
    <mergeCell ref="D177:D178"/>
    <mergeCell ref="E177:E178"/>
    <mergeCell ref="F177:H177"/>
    <mergeCell ref="I177:I178"/>
    <mergeCell ref="A184:C184"/>
    <mergeCell ref="D184:J184"/>
    <mergeCell ref="A69:B69"/>
    <mergeCell ref="C69:I69"/>
    <mergeCell ref="A70:B70"/>
    <mergeCell ref="C70:I70"/>
    <mergeCell ref="A71:B71"/>
    <mergeCell ref="C71:I71"/>
    <mergeCell ref="A72:B72"/>
    <mergeCell ref="C72:I72"/>
    <mergeCell ref="A74:A75"/>
    <mergeCell ref="C74:C75"/>
    <mergeCell ref="D74:D75"/>
    <mergeCell ref="E74:E75"/>
    <mergeCell ref="F74:H74"/>
    <mergeCell ref="I74:I75"/>
  </mergeCells>
  <hyperlinks>
    <hyperlink ref="A1" location="_edn1" display="_edn1"/>
    <hyperlink ref="A185" location="_ednref1" display="_ednref1"/>
    <hyperlink ref="C186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rVZYIhErO0XNRvip2oxZJf5boZw=</DigestValue>
    </Reference>
    <Reference URI="#idOfficeObject" Type="http://www.w3.org/2000/09/xmldsig#Object">
      <DigestMethod Algorithm="http://www.w3.org/2000/09/xmldsig#sha1"/>
      <DigestValue>KhpG00jBLnvxfreszGzoDiBIQp4=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wXJZf5V02FGALjdc16s7ZfLH2Hw=</DigestValue>
    </Reference>
  </SignedInfo>
  <SignatureValue>FACM1W4q/IDWLGl4iI/nFA2ibqTo89az7qqGLQnMn6Z1YxiyjsTunphsgxgNwQJ14WjBL6vpe56X
DnAuoZmbqUq+FklpITyzpgSapyWPyfbyGu7YgJJfQ3zXqDv0vk3YZ1nqc83akJRn7X5VsbUS9AJh
pdrAMFF4x2EGJGsgT6s=</SignatureValue>
  <KeyInfo>
    <X509Data>
      <X509Certificate>MIICaDCCAdGgAwIBAgIQI9tyKLcjlpJN4KIm1T2bTzANBgkqhkiG9w0BAQUFADBqMTswOQYDVQQD
HjIEGgQwBDoEMARDBDsEOAQ9ACAEHgQ7BDUEMwAgBBMENQQ9BD0EMAQ0BEwENQQyBDgERzErMCkG
CSqGSIb3DQEJARYcUDI4X0tha2F1bGluT0dAcm9zc3RhdC5sb2NhbDAeFw0yMDA3MTMwMDE5MjRa
Fw0yMTA3MTMwNjE5MjRaMGoxOzA5BgNVBAMeMgQaBDAEOgQwBEMEOwQ4BD0AIAQeBDsENQQzACAE
EwQ1BD0EPQQwBDQETAQ1BDIEOARHMSswKQYJKoZIhvcNAQkBFhxQMjhfS2FrYXVsaW5PR0Byb3Nz
dGF0LmxvY2FsMIGfMA0GCSqGSIb3DQEBAQUAA4GNADCBiQKBgQCTFCNz+iqASL2uUNoSoU+hKA6K
kftJq5zW0z/yCkNptFWc1PneQ234GjD2x0OUlqNN6ZEgbhI/bQdUXX9Avw30C6PU2MHFkON6Q4k9
qt3dA64ymuk2wkzelfNdOWEDgHuFnu5yonoDV0Aqy9LiVA93bQic0N77Hj62KEpPZ4uwdwIDAQAB
ow8wDTALBgNVHQ8EBAMCBsAwDQYJKoZIhvcNAQEFBQADgYEAbUifam1Kz0iNsINRrajON60+DBTU
/RWBNA44b/wRxDhqAuO1vOXlmdfBMEN5kHi5g2AOFWIDLcVsIAJ1YzH62w2eXi405R5+zij+hexa
nRAAz8Cav8DqShmqzD/ISJvcikM7btyp47O186/IcSsVUK1DXKpYzMNNRkI8lQZ3VKc=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ZnVWf8pgzTtMt1aPV2hPX6HYno8=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2OMKcQvPV5Nnx3DXPQ4lQNXlf4Y=</DigestValue>
      </Reference>
      <Reference URI="/xl/worksheets/sheet1.xml?ContentType=application/vnd.openxmlformats-officedocument.spreadsheetml.worksheet+xml">
        <DigestMethod Algorithm="http://www.w3.org/2000/09/xmldsig#sha1"/>
        <DigestValue>9Hgl5saca+Mcdm22Tr80S8wysVc=</DigestValue>
      </Reference>
      <Reference URI="/xl/calcChain.xml?ContentType=application/vnd.openxmlformats-officedocument.spreadsheetml.calcChain+xml">
        <DigestMethod Algorithm="http://www.w3.org/2000/09/xmldsig#sha1"/>
        <DigestValue>kAQ3iN4+VYj7CJncAjkUi7fhlSQ=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GSBuk2xF7nVB4Z5ccivu3BQilvE=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BtNojCRzNGTnj8JyvoXpT0Zx2ac=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2020-07-27T02:17:39Z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2020-07-27T02:17:39Z</xd:SigningTime>
          <xd:SigningCertificate>
            <xd:Cert>
              <xd:CertDigest>
                <DigestMethod Algorithm="http://www.w3.org/2000/09/xmldsig#sha1"/>
                <DigestValue>7P6h2fkPhK3z5qpWsclE3ZCnhIE=</DigestValue>
              </xd:CertDigest>
              <xd:IssuerSerial>
                <X509IssuerName>E=P28_KakaulinOG@rosstat.local, CN=Какаулин Олег Геннадьевич</X509IssuerName>
                <X509SerialNumber>47662408284991279918084647763815799631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2020-07-27T02:17:39Z</dcterms:modified>
  <cp:contentStatus/>
</cp:coreProperties>
</file>