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Лист1!$A$147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C63" i="1" l="1"/>
  <c r="E144" i="1"/>
  <c r="E133" i="1"/>
  <c r="C133" i="1"/>
  <c r="E123" i="1"/>
  <c r="C123" i="1"/>
  <c r="E122" i="1"/>
  <c r="E121" i="1"/>
  <c r="C121" i="1"/>
  <c r="E110" i="1"/>
  <c r="C110" i="1"/>
  <c r="E109" i="1"/>
  <c r="C109" i="1"/>
  <c r="E108" i="1"/>
  <c r="C108" i="1"/>
  <c r="E78" i="1"/>
  <c r="C78" i="1"/>
  <c r="E77" i="1"/>
  <c r="C77" i="1"/>
  <c r="E76" i="1"/>
  <c r="C76" i="1"/>
  <c r="E75" i="1"/>
  <c r="C75" i="1"/>
  <c r="E27" i="1"/>
  <c r="C27" i="1"/>
  <c r="E26" i="1"/>
  <c r="C26" i="1"/>
  <c r="C13" i="1"/>
  <c r="C12" i="1"/>
  <c r="C11" i="1"/>
  <c r="C10" i="1"/>
  <c r="E13" i="1"/>
  <c r="E12" i="1"/>
  <c r="E11" i="1"/>
  <c r="E10" i="1"/>
  <c r="C88" i="1"/>
  <c r="E16" i="1"/>
  <c r="C16" i="1"/>
  <c r="E14" i="1"/>
  <c r="C14" i="1"/>
  <c r="E30" i="1"/>
  <c r="C30" i="1"/>
  <c r="E29" i="1"/>
  <c r="C29" i="1"/>
  <c r="E28" i="1"/>
  <c r="D28" i="1"/>
  <c r="C28" i="1"/>
  <c r="E15" i="1"/>
  <c r="D15" i="1"/>
  <c r="C15" i="1"/>
</calcChain>
</file>

<file path=xl/sharedStrings.xml><?xml version="1.0" encoding="utf-8"?>
<sst xmlns="http://schemas.openxmlformats.org/spreadsheetml/2006/main" count="427" uniqueCount="76">
  <si>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</si>
  <si>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</si>
  <si>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</si>
  <si>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</si>
  <si>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</si>
  <si>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</si>
  <si>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</si>
  <si>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</si>
  <si>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</si>
  <si>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</si>
  <si>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</si>
  <si>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</si>
  <si>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</si>
  <si>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</si>
  <si>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</si>
  <si>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</si>
  <si>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</si>
  <si>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</si>
  <si>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</si>
  <si>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</si>
  <si>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</si>
  <si>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</si>
  <si>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</si>
  <si>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</si>
  <si>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</si>
  <si>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</si>
  <si>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</si>
  <si>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</si>
  <si>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</si>
  <si>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</si>
  <si>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</si>
  <si>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</si>
  <si>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</si>
  <si>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</si>
  <si>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</si>
  <si>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</si>
  <si>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</si>
  <si>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</si>
  <si>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</si>
  <si>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</si>
  <si>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</si>
  <si>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</si>
  <si>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</si>
  <si>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</si>
  <si>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</si>
  <si>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</si>
  <si>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</si>
  <si>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</si>
  <si>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</si>
  <si>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</si>
  <si>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</si>
  <si>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</si>
  <si>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</si>
  <si>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</si>
  <si>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</si>
  <si>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</si>
  <si>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</si>
  <si>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</si>
  <si>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</si>
  <si>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</si>
  <si>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</si>
  <si>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</si>
  <si>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Федеральное  статистическое наблюдение за затратами на производство и продажу продукции (товаров, работ, услуг)</t>
  </si>
  <si>
    <t>Информирование респондентов о проведении наблюдения за затратами на производство. Сбор и обработка первичных статистических данных. Обеспечение полноты их сбора в соответствии с каталогами. Осуществление автоматизированной обработки и контроля первичных статистических данных.</t>
  </si>
  <si>
    <t>Ввод статистической информации в ПО и проведение формального и логического контроля первичных статистических данных.</t>
  </si>
  <si>
    <t>Январь-Апрель 2022 год</t>
  </si>
  <si>
    <t>Оператор по формированию таблиц</t>
  </si>
  <si>
    <t>Формирование рабочих таблиц с итогами СХМП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</si>
  <si>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</si>
  <si>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</si>
  <si>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федеральное статистическое наблюдение "Комплексное наблюдение условий жизни населения"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</si>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</sst>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horizontal="left" wrapText="1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justify" wrapText="1"/>
    </xf>
    <xf numFmtId="0" fontId="9" fillId="0" borderId="10" xfId="0" applyFont="1" applyBorder="1" applyAlignment="1">
      <alignment horizontal="left" wrapText="1"/>
    </xf>
    <xf numFmtId="4" fontId="2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0" fontId="13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4" fontId="2" fillId="0" borderId="1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9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6" xfId="0" applyFont="1" applyBorder="1" applyAlignment="1">
      <alignment horizontal="justify" wrapText="1"/>
    </xf>
    <xf numFmtId="0" fontId="9" fillId="0" borderId="17" xfId="0" applyFont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5" fillId="0" borderId="5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Border="1" applyAlignment="1">
      <alignment horizontal="justify" wrapTex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6" fillId="0" borderId="4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showWhiteSpace="0" view="pageLayout" zoomScale="90" zoomScaleNormal="100" zoomScalePageLayoutView="90" workbookViewId="0">
      <selection activeCell="C18" sqref="C18:I18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9" customFormat="1" ht="31.5" customHeight="1" thickBot="1" x14ac:dyDescent="0.3">
      <c r="A1" s="97" t="s">
        <v>33</v>
      </c>
      <c r="B1" s="98"/>
      <c r="C1" s="98"/>
      <c r="D1" s="98"/>
      <c r="E1" s="98"/>
      <c r="F1" s="98"/>
      <c r="G1" s="98"/>
      <c r="H1" s="98"/>
      <c r="I1" s="98"/>
    </row>
    <row r="2" spans="1:9" ht="19.5" customHeight="1" thickBot="1" x14ac:dyDescent="0.3">
      <c r="A2" s="104" t="s">
        <v>0</v>
      </c>
      <c r="B2" s="105"/>
      <c r="C2" s="99" t="s">
        <v>41</v>
      </c>
      <c r="D2" s="100"/>
      <c r="E2" s="100"/>
      <c r="F2" s="100"/>
      <c r="G2" s="100"/>
      <c r="H2" s="100"/>
      <c r="I2" s="101"/>
    </row>
    <row r="3" spans="1:9" ht="28.5" customHeight="1" thickBot="1" x14ac:dyDescent="0.25">
      <c r="A3" s="104" t="s">
        <v>1</v>
      </c>
      <c r="B3" s="105"/>
      <c r="C3" s="67" t="s">
        <v>2</v>
      </c>
      <c r="D3" s="68"/>
      <c r="E3" s="68"/>
      <c r="F3" s="68"/>
      <c r="G3" s="68"/>
      <c r="H3" s="68"/>
      <c r="I3" s="69"/>
    </row>
    <row r="4" spans="1:9" ht="22.5" customHeight="1" thickBot="1" x14ac:dyDescent="0.25">
      <c r="A4" s="104" t="s">
        <v>3</v>
      </c>
      <c r="B4" s="105"/>
      <c r="C4" s="55" t="s">
        <v>65</v>
      </c>
      <c r="D4" s="56"/>
      <c r="E4" s="56"/>
      <c r="F4" s="56"/>
      <c r="G4" s="56"/>
      <c r="H4" s="56"/>
      <c r="I4" s="57"/>
    </row>
    <row r="5" spans="1:9" ht="33.75" customHeight="1" thickBot="1" x14ac:dyDescent="0.25">
      <c r="A5" s="104" t="s">
        <v>4</v>
      </c>
      <c r="B5" s="105"/>
      <c r="C5" s="102" t="s">
        <v>51</v>
      </c>
      <c r="D5" s="102"/>
      <c r="E5" s="102"/>
      <c r="F5" s="102"/>
      <c r="G5" s="102"/>
      <c r="H5" s="102"/>
      <c r="I5" s="103"/>
    </row>
    <row r="6" spans="1:9" x14ac:dyDescent="0.2">
      <c r="A6" s="3"/>
    </row>
    <row r="7" spans="1:9" ht="15.75" customHeight="1" x14ac:dyDescent="0.2">
      <c r="A7" s="61" t="s">
        <v>5</v>
      </c>
      <c r="B7" s="61" t="s">
        <v>32</v>
      </c>
      <c r="C7" s="61" t="s">
        <v>6</v>
      </c>
      <c r="D7" s="61" t="s">
        <v>7</v>
      </c>
      <c r="E7" s="61" t="s">
        <v>8</v>
      </c>
      <c r="F7" s="61" t="s">
        <v>9</v>
      </c>
      <c r="G7" s="61"/>
      <c r="H7" s="61"/>
      <c r="I7" s="61" t="s">
        <v>10</v>
      </c>
    </row>
    <row r="8" spans="1:9" ht="69" customHeight="1" x14ac:dyDescent="0.2">
      <c r="A8" s="61"/>
      <c r="B8" s="61"/>
      <c r="C8" s="61"/>
      <c r="D8" s="61"/>
      <c r="E8" s="61"/>
      <c r="F8" s="32" t="s">
        <v>11</v>
      </c>
      <c r="G8" s="32" t="s">
        <v>12</v>
      </c>
      <c r="H8" s="32" t="s">
        <v>13</v>
      </c>
      <c r="I8" s="61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1+1+1+1</f>
        <v>4</v>
      </c>
      <c r="D10" s="16">
        <v>4</v>
      </c>
      <c r="E10" s="17">
        <f>10550+21100+21100+21100</f>
        <v>73850</v>
      </c>
      <c r="F10" s="19" t="s">
        <v>26</v>
      </c>
      <c r="G10" s="19" t="s">
        <v>26</v>
      </c>
      <c r="H10" s="19" t="s">
        <v>26</v>
      </c>
      <c r="I10" s="19" t="s">
        <v>26</v>
      </c>
    </row>
    <row r="11" spans="1:9" ht="34.5" customHeight="1" x14ac:dyDescent="0.2">
      <c r="A11" s="15" t="s">
        <v>16</v>
      </c>
      <c r="B11" s="15" t="s">
        <v>17</v>
      </c>
      <c r="C11" s="16">
        <f>2+2+2</f>
        <v>6</v>
      </c>
      <c r="D11" s="16">
        <v>6</v>
      </c>
      <c r="E11" s="17">
        <f>15120+37800+37800</f>
        <v>90720</v>
      </c>
      <c r="F11" s="19" t="s">
        <v>26</v>
      </c>
      <c r="G11" s="19" t="s">
        <v>26</v>
      </c>
      <c r="H11" s="19" t="s">
        <v>26</v>
      </c>
      <c r="I11" s="19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2+2+2+2</f>
        <v>8</v>
      </c>
      <c r="D12" s="16">
        <v>8</v>
      </c>
      <c r="E12" s="17">
        <f>20000+40000+40000+40000</f>
        <v>140000</v>
      </c>
      <c r="F12" s="19" t="s">
        <v>26</v>
      </c>
      <c r="G12" s="19" t="s">
        <v>26</v>
      </c>
      <c r="H12" s="19" t="s">
        <v>26</v>
      </c>
      <c r="I12" s="19" t="s">
        <v>26</v>
      </c>
    </row>
    <row r="13" spans="1:9" ht="28.5" customHeight="1" x14ac:dyDescent="0.2">
      <c r="A13" s="31" t="s">
        <v>19</v>
      </c>
      <c r="B13" s="15" t="s">
        <v>20</v>
      </c>
      <c r="C13" s="16">
        <f>1+1+1+1</f>
        <v>4</v>
      </c>
      <c r="D13" s="16">
        <v>4</v>
      </c>
      <c r="E13" s="17">
        <f>13680+18900+18900+18900</f>
        <v>70380</v>
      </c>
      <c r="F13" s="19" t="s">
        <v>26</v>
      </c>
      <c r="G13" s="19" t="s">
        <v>26</v>
      </c>
      <c r="H13" s="19" t="s">
        <v>26</v>
      </c>
      <c r="I13" s="19" t="s">
        <v>26</v>
      </c>
    </row>
    <row r="14" spans="1:9" ht="30.75" customHeight="1" x14ac:dyDescent="0.2">
      <c r="A14" s="15" t="s">
        <v>40</v>
      </c>
      <c r="B14" s="28" t="s">
        <v>23</v>
      </c>
      <c r="C14" s="20">
        <f>2+2+2</f>
        <v>6</v>
      </c>
      <c r="D14" s="20">
        <v>6</v>
      </c>
      <c r="E14" s="23">
        <f>30946.66+40793.34+25320</f>
        <v>97060</v>
      </c>
      <c r="F14" s="19" t="s">
        <v>26</v>
      </c>
      <c r="G14" s="19" t="s">
        <v>26</v>
      </c>
      <c r="H14" s="19" t="s">
        <v>26</v>
      </c>
      <c r="I14" s="19" t="s">
        <v>26</v>
      </c>
    </row>
    <row r="15" spans="1:9" ht="55.5" customHeight="1" x14ac:dyDescent="0.2">
      <c r="A15" s="15" t="s">
        <v>37</v>
      </c>
      <c r="B15" s="29" t="s">
        <v>38</v>
      </c>
      <c r="C15" s="19">
        <f>2</f>
        <v>2</v>
      </c>
      <c r="D15" s="19">
        <f>2</f>
        <v>2</v>
      </c>
      <c r="E15" s="17">
        <f>24493.34</f>
        <v>24493.34</v>
      </c>
      <c r="F15" s="19" t="s">
        <v>26</v>
      </c>
      <c r="G15" s="19" t="s">
        <v>26</v>
      </c>
      <c r="H15" s="19" t="s">
        <v>26</v>
      </c>
      <c r="I15" s="19" t="s">
        <v>26</v>
      </c>
    </row>
    <row r="16" spans="1:9" ht="33" customHeight="1" x14ac:dyDescent="0.2">
      <c r="A16" s="15" t="s">
        <v>22</v>
      </c>
      <c r="B16" s="30" t="s">
        <v>23</v>
      </c>
      <c r="C16" s="20">
        <f>10+10+10</f>
        <v>30</v>
      </c>
      <c r="D16" s="20">
        <v>30</v>
      </c>
      <c r="E16" s="23">
        <f>130533.3+172020+106800</f>
        <v>409353.3</v>
      </c>
      <c r="F16" s="19" t="s">
        <v>26</v>
      </c>
      <c r="G16" s="19" t="s">
        <v>26</v>
      </c>
      <c r="H16" s="19" t="s">
        <v>26</v>
      </c>
      <c r="I16" s="19" t="s">
        <v>26</v>
      </c>
    </row>
    <row r="17" spans="1:9" ht="33" customHeight="1" thickBot="1" x14ac:dyDescent="0.25">
      <c r="A17" s="15" t="s">
        <v>42</v>
      </c>
      <c r="B17" s="30" t="s">
        <v>43</v>
      </c>
      <c r="C17" s="20">
        <v>2</v>
      </c>
      <c r="D17" s="20">
        <v>2</v>
      </c>
      <c r="E17" s="23">
        <v>39200</v>
      </c>
      <c r="F17" s="19" t="s">
        <v>26</v>
      </c>
      <c r="G17" s="19" t="s">
        <v>26</v>
      </c>
      <c r="H17" s="19" t="s">
        <v>26</v>
      </c>
      <c r="I17" s="19" t="s">
        <v>26</v>
      </c>
    </row>
    <row r="18" spans="1:9" ht="21.75" customHeight="1" thickBot="1" x14ac:dyDescent="0.3">
      <c r="A18" s="107" t="s">
        <v>0</v>
      </c>
      <c r="B18" s="108"/>
      <c r="C18" s="109" t="s">
        <v>34</v>
      </c>
      <c r="D18" s="110"/>
      <c r="E18" s="110"/>
      <c r="F18" s="110"/>
      <c r="G18" s="110"/>
      <c r="H18" s="110"/>
      <c r="I18" s="111"/>
    </row>
    <row r="19" spans="1:9" ht="22.5" customHeight="1" thickBot="1" x14ac:dyDescent="0.25">
      <c r="A19" s="107" t="s">
        <v>1</v>
      </c>
      <c r="B19" s="108"/>
      <c r="C19" s="77" t="s">
        <v>2</v>
      </c>
      <c r="D19" s="78"/>
      <c r="E19" s="78"/>
      <c r="F19" s="78"/>
      <c r="G19" s="78"/>
      <c r="H19" s="78"/>
      <c r="I19" s="79"/>
    </row>
    <row r="20" spans="1:9" ht="16.5" customHeight="1" thickBot="1" x14ac:dyDescent="0.25">
      <c r="A20" s="107" t="s">
        <v>3</v>
      </c>
      <c r="B20" s="108"/>
      <c r="C20" s="77" t="s">
        <v>65</v>
      </c>
      <c r="D20" s="78"/>
      <c r="E20" s="78"/>
      <c r="F20" s="78"/>
      <c r="G20" s="78"/>
      <c r="H20" s="78"/>
      <c r="I20" s="79"/>
    </row>
    <row r="21" spans="1:9" ht="27.75" customHeight="1" thickBot="1" x14ac:dyDescent="0.25">
      <c r="A21" s="107" t="s">
        <v>4</v>
      </c>
      <c r="B21" s="108"/>
      <c r="C21" s="67" t="s">
        <v>52</v>
      </c>
      <c r="D21" s="68"/>
      <c r="E21" s="68"/>
      <c r="F21" s="68"/>
      <c r="G21" s="68"/>
      <c r="H21" s="68"/>
      <c r="I21" s="69"/>
    </row>
    <row r="22" spans="1:9" ht="4.5" customHeight="1" x14ac:dyDescent="0.2">
      <c r="A22" s="3"/>
    </row>
    <row r="23" spans="1:9" x14ac:dyDescent="0.2">
      <c r="A23" s="61" t="s">
        <v>5</v>
      </c>
      <c r="B23" s="106" t="s">
        <v>32</v>
      </c>
      <c r="C23" s="61" t="s">
        <v>6</v>
      </c>
      <c r="D23" s="61" t="s">
        <v>7</v>
      </c>
      <c r="E23" s="61" t="s">
        <v>8</v>
      </c>
      <c r="F23" s="61" t="s">
        <v>9</v>
      </c>
      <c r="G23" s="61"/>
      <c r="H23" s="61"/>
      <c r="I23" s="61" t="s">
        <v>10</v>
      </c>
    </row>
    <row r="24" spans="1:9" ht="61.5" customHeight="1" x14ac:dyDescent="0.2">
      <c r="A24" s="61"/>
      <c r="B24" s="106"/>
      <c r="C24" s="61"/>
      <c r="D24" s="61"/>
      <c r="E24" s="61"/>
      <c r="F24" s="32" t="s">
        <v>11</v>
      </c>
      <c r="G24" s="32" t="s">
        <v>12</v>
      </c>
      <c r="H24" s="32" t="s">
        <v>13</v>
      </c>
      <c r="I24" s="61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24">
        <f>2+2+2+2</f>
        <v>8</v>
      </c>
      <c r="D26" s="24">
        <v>8</v>
      </c>
      <c r="E26" s="25">
        <f>22800+36000+36000+15600</f>
        <v>110400</v>
      </c>
      <c r="F26" s="19" t="s">
        <v>26</v>
      </c>
      <c r="G26" s="19" t="s">
        <v>26</v>
      </c>
      <c r="H26" s="19" t="s">
        <v>26</v>
      </c>
      <c r="I26" s="19" t="s">
        <v>26</v>
      </c>
    </row>
    <row r="27" spans="1:9" ht="29.25" customHeight="1" x14ac:dyDescent="0.2">
      <c r="A27" s="15" t="s">
        <v>16</v>
      </c>
      <c r="B27" s="15" t="s">
        <v>17</v>
      </c>
      <c r="C27" s="24">
        <f>11+11+11+11</f>
        <v>44</v>
      </c>
      <c r="D27" s="24">
        <v>44</v>
      </c>
      <c r="E27" s="25">
        <f>111466.63+176000+176000+76266.63</f>
        <v>539733.26</v>
      </c>
      <c r="F27" s="19" t="s">
        <v>26</v>
      </c>
      <c r="G27" s="19" t="s">
        <v>26</v>
      </c>
      <c r="H27" s="19" t="s">
        <v>26</v>
      </c>
      <c r="I27" s="19" t="s">
        <v>26</v>
      </c>
    </row>
    <row r="28" spans="1:9" ht="27.75" customHeight="1" x14ac:dyDescent="0.2">
      <c r="A28" s="15" t="s">
        <v>21</v>
      </c>
      <c r="B28" s="15" t="s">
        <v>17</v>
      </c>
      <c r="C28" s="24">
        <f>54</f>
        <v>54</v>
      </c>
      <c r="D28" s="24">
        <f>54</f>
        <v>54</v>
      </c>
      <c r="E28" s="25">
        <f>810000</f>
        <v>810000</v>
      </c>
      <c r="F28" s="19" t="s">
        <v>26</v>
      </c>
      <c r="G28" s="19" t="s">
        <v>26</v>
      </c>
      <c r="H28" s="19" t="s">
        <v>26</v>
      </c>
      <c r="I28" s="19" t="s">
        <v>26</v>
      </c>
    </row>
    <row r="29" spans="1:9" ht="30" customHeight="1" x14ac:dyDescent="0.2">
      <c r="A29" s="15" t="s">
        <v>22</v>
      </c>
      <c r="B29" s="15" t="s">
        <v>23</v>
      </c>
      <c r="C29" s="24">
        <f>1</f>
        <v>1</v>
      </c>
      <c r="D29" s="24">
        <v>1</v>
      </c>
      <c r="E29" s="25">
        <f>12000</f>
        <v>12000</v>
      </c>
      <c r="F29" s="19" t="s">
        <v>26</v>
      </c>
      <c r="G29" s="19" t="s">
        <v>26</v>
      </c>
      <c r="H29" s="19" t="s">
        <v>26</v>
      </c>
      <c r="I29" s="19" t="s">
        <v>26</v>
      </c>
    </row>
    <row r="30" spans="1:9" ht="37.5" customHeight="1" x14ac:dyDescent="0.2">
      <c r="A30" s="15" t="s">
        <v>24</v>
      </c>
      <c r="B30" s="15" t="s">
        <v>23</v>
      </c>
      <c r="C30" s="24">
        <f>14</f>
        <v>14</v>
      </c>
      <c r="D30" s="24">
        <v>14</v>
      </c>
      <c r="E30" s="36">
        <f>117926.62</f>
        <v>117926.62</v>
      </c>
      <c r="F30" s="19" t="s">
        <v>26</v>
      </c>
      <c r="G30" s="19" t="s">
        <v>26</v>
      </c>
      <c r="H30" s="19" t="s">
        <v>26</v>
      </c>
      <c r="I30" s="19" t="s">
        <v>26</v>
      </c>
    </row>
    <row r="31" spans="1:9" ht="176.25" customHeight="1" thickBot="1" x14ac:dyDescent="0.25">
      <c r="A31" s="2"/>
    </row>
    <row r="32" spans="1:9" ht="33.75" customHeight="1" thickBot="1" x14ac:dyDescent="0.3">
      <c r="A32" s="107" t="s">
        <v>0</v>
      </c>
      <c r="B32" s="108"/>
      <c r="C32" s="109" t="s">
        <v>70</v>
      </c>
      <c r="D32" s="110"/>
      <c r="E32" s="110"/>
      <c r="F32" s="110"/>
      <c r="G32" s="110"/>
      <c r="H32" s="110"/>
      <c r="I32" s="111"/>
    </row>
    <row r="33" spans="1:9" ht="22.5" customHeight="1" thickBot="1" x14ac:dyDescent="0.25">
      <c r="A33" s="107" t="s">
        <v>1</v>
      </c>
      <c r="B33" s="108"/>
      <c r="C33" s="77" t="s">
        <v>2</v>
      </c>
      <c r="D33" s="78"/>
      <c r="E33" s="78"/>
      <c r="F33" s="78"/>
      <c r="G33" s="78"/>
      <c r="H33" s="78"/>
      <c r="I33" s="79"/>
    </row>
    <row r="34" spans="1:9" ht="16.5" customHeight="1" thickBot="1" x14ac:dyDescent="0.25">
      <c r="A34" s="107" t="s">
        <v>3</v>
      </c>
      <c r="B34" s="108"/>
      <c r="C34" s="77" t="s">
        <v>65</v>
      </c>
      <c r="D34" s="78"/>
      <c r="E34" s="78"/>
      <c r="F34" s="78"/>
      <c r="G34" s="78"/>
      <c r="H34" s="78"/>
      <c r="I34" s="79"/>
    </row>
    <row r="35" spans="1:9" ht="27.75" customHeight="1" thickBot="1" x14ac:dyDescent="0.25">
      <c r="A35" s="107" t="s">
        <v>4</v>
      </c>
      <c r="B35" s="108"/>
      <c r="C35" s="67" t="s">
        <v>52</v>
      </c>
      <c r="D35" s="68"/>
      <c r="E35" s="68"/>
      <c r="F35" s="68"/>
      <c r="G35" s="68"/>
      <c r="H35" s="68"/>
      <c r="I35" s="69"/>
    </row>
    <row r="36" spans="1:9" ht="4.5" customHeight="1" x14ac:dyDescent="0.2">
      <c r="A36" s="3"/>
    </row>
    <row r="37" spans="1:9" x14ac:dyDescent="0.2">
      <c r="A37" s="61" t="s">
        <v>5</v>
      </c>
      <c r="B37" s="106" t="s">
        <v>32</v>
      </c>
      <c r="C37" s="61" t="s">
        <v>6</v>
      </c>
      <c r="D37" s="61" t="s">
        <v>7</v>
      </c>
      <c r="E37" s="61" t="s">
        <v>8</v>
      </c>
      <c r="F37" s="61" t="s">
        <v>9</v>
      </c>
      <c r="G37" s="61"/>
      <c r="H37" s="61"/>
      <c r="I37" s="61" t="s">
        <v>10</v>
      </c>
    </row>
    <row r="38" spans="1:9" ht="61.5" customHeight="1" x14ac:dyDescent="0.2">
      <c r="A38" s="61"/>
      <c r="B38" s="106"/>
      <c r="C38" s="61"/>
      <c r="D38" s="61"/>
      <c r="E38" s="61"/>
      <c r="F38" s="47" t="s">
        <v>11</v>
      </c>
      <c r="G38" s="47" t="s">
        <v>12</v>
      </c>
      <c r="H38" s="47" t="s">
        <v>13</v>
      </c>
      <c r="I38" s="61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8.5" customHeight="1" x14ac:dyDescent="0.2">
      <c r="A40" s="15" t="s">
        <v>14</v>
      </c>
      <c r="B40" s="15" t="s">
        <v>15</v>
      </c>
      <c r="C40" s="24">
        <v>1</v>
      </c>
      <c r="D40" s="24">
        <v>1</v>
      </c>
      <c r="E40" s="25">
        <v>10200</v>
      </c>
      <c r="F40" s="19" t="s">
        <v>26</v>
      </c>
      <c r="G40" s="19" t="s">
        <v>26</v>
      </c>
      <c r="H40" s="19" t="s">
        <v>26</v>
      </c>
      <c r="I40" s="19" t="s">
        <v>26</v>
      </c>
    </row>
    <row r="41" spans="1:9" ht="29.25" customHeight="1" x14ac:dyDescent="0.2">
      <c r="A41" s="15" t="s">
        <v>16</v>
      </c>
      <c r="B41" s="15" t="s">
        <v>17</v>
      </c>
      <c r="C41" s="24">
        <v>4</v>
      </c>
      <c r="D41" s="24">
        <v>4</v>
      </c>
      <c r="E41" s="25">
        <v>12800</v>
      </c>
      <c r="F41" s="19" t="s">
        <v>26</v>
      </c>
      <c r="G41" s="19" t="s">
        <v>26</v>
      </c>
      <c r="H41" s="19" t="s">
        <v>26</v>
      </c>
      <c r="I41" s="19" t="s">
        <v>26</v>
      </c>
    </row>
    <row r="42" spans="1:9" ht="12" customHeight="1" x14ac:dyDescent="0.2">
      <c r="A42" s="2"/>
    </row>
    <row r="43" spans="1:9" ht="12" customHeight="1" thickBot="1" x14ac:dyDescent="0.25">
      <c r="A43" s="2"/>
    </row>
    <row r="44" spans="1:9" ht="16.5" customHeight="1" thickBot="1" x14ac:dyDescent="0.3">
      <c r="A44" s="53" t="s">
        <v>0</v>
      </c>
      <c r="B44" s="54"/>
      <c r="C44" s="96" t="s">
        <v>44</v>
      </c>
      <c r="D44" s="65"/>
      <c r="E44" s="65"/>
      <c r="F44" s="65"/>
      <c r="G44" s="65"/>
      <c r="H44" s="65"/>
      <c r="I44" s="66"/>
    </row>
    <row r="45" spans="1:9" ht="15" customHeight="1" thickBot="1" x14ac:dyDescent="0.25">
      <c r="A45" s="53" t="s">
        <v>1</v>
      </c>
      <c r="B45" s="54"/>
      <c r="C45" s="55" t="s">
        <v>2</v>
      </c>
      <c r="D45" s="56"/>
      <c r="E45" s="56"/>
      <c r="F45" s="56"/>
      <c r="G45" s="56"/>
      <c r="H45" s="56"/>
      <c r="I45" s="57"/>
    </row>
    <row r="46" spans="1:9" ht="12.75" customHeight="1" thickBot="1" x14ac:dyDescent="0.25">
      <c r="A46" s="53" t="s">
        <v>3</v>
      </c>
      <c r="B46" s="54"/>
      <c r="C46" s="55" t="s">
        <v>65</v>
      </c>
      <c r="D46" s="56"/>
      <c r="E46" s="56"/>
      <c r="F46" s="56"/>
      <c r="G46" s="56"/>
      <c r="H46" s="56"/>
      <c r="I46" s="57"/>
    </row>
    <row r="47" spans="1:9" ht="22.5" customHeight="1" thickBot="1" x14ac:dyDescent="0.25">
      <c r="A47" s="53" t="s">
        <v>4</v>
      </c>
      <c r="B47" s="54"/>
      <c r="C47" s="58" t="s">
        <v>52</v>
      </c>
      <c r="D47" s="59"/>
      <c r="E47" s="59"/>
      <c r="F47" s="59"/>
      <c r="G47" s="59"/>
      <c r="H47" s="59"/>
      <c r="I47" s="60"/>
    </row>
    <row r="48" spans="1:9" x14ac:dyDescent="0.2">
      <c r="A48" s="4"/>
    </row>
    <row r="49" spans="1:9" x14ac:dyDescent="0.2">
      <c r="A49" s="61" t="s">
        <v>5</v>
      </c>
      <c r="B49" s="62" t="s">
        <v>32</v>
      </c>
      <c r="C49" s="61" t="s">
        <v>6</v>
      </c>
      <c r="D49" s="61" t="s">
        <v>7</v>
      </c>
      <c r="E49" s="61" t="s">
        <v>8</v>
      </c>
      <c r="F49" s="61" t="s">
        <v>9</v>
      </c>
      <c r="G49" s="61"/>
      <c r="H49" s="61"/>
      <c r="I49" s="61" t="s">
        <v>10</v>
      </c>
    </row>
    <row r="50" spans="1:9" ht="55.5" customHeight="1" x14ac:dyDescent="0.2">
      <c r="A50" s="61"/>
      <c r="B50" s="63"/>
      <c r="C50" s="61"/>
      <c r="D50" s="61"/>
      <c r="E50" s="61"/>
      <c r="F50" s="32" t="s">
        <v>11</v>
      </c>
      <c r="G50" s="32" t="s">
        <v>12</v>
      </c>
      <c r="H50" s="32" t="s">
        <v>13</v>
      </c>
      <c r="I50" s="61"/>
    </row>
    <row r="51" spans="1:9" x14ac:dyDescent="0.2">
      <c r="A51" s="14">
        <v>1</v>
      </c>
      <c r="B51" s="14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27" customHeight="1" x14ac:dyDescent="0.2">
      <c r="A52" s="15" t="s">
        <v>25</v>
      </c>
      <c r="B52" s="15" t="s">
        <v>17</v>
      </c>
      <c r="C52" s="24">
        <v>1</v>
      </c>
      <c r="D52" s="34">
        <v>1</v>
      </c>
      <c r="E52" s="25">
        <v>15200</v>
      </c>
      <c r="F52" s="19" t="s">
        <v>26</v>
      </c>
      <c r="G52" s="19" t="s">
        <v>26</v>
      </c>
      <c r="H52" s="19" t="s">
        <v>26</v>
      </c>
      <c r="I52" s="19" t="s">
        <v>26</v>
      </c>
    </row>
    <row r="53" spans="1:9" ht="60" customHeight="1" x14ac:dyDescent="0.2">
      <c r="A53" s="5"/>
      <c r="B53" s="5"/>
      <c r="C53" s="26"/>
      <c r="D53" s="26"/>
      <c r="E53" s="26"/>
      <c r="F53" s="10"/>
      <c r="G53" s="10"/>
      <c r="H53" s="11"/>
      <c r="I53" s="11"/>
    </row>
    <row r="54" spans="1:9" ht="15" customHeight="1" thickBot="1" x14ac:dyDescent="0.25">
      <c r="A54" s="5"/>
      <c r="B54" s="5"/>
      <c r="C54" s="26"/>
      <c r="D54" s="26"/>
      <c r="E54" s="26"/>
      <c r="F54" s="10"/>
      <c r="G54" s="10"/>
      <c r="H54" s="11"/>
      <c r="I54" s="11"/>
    </row>
    <row r="55" spans="1:9" ht="30" customHeight="1" thickBot="1" x14ac:dyDescent="0.3">
      <c r="A55" s="53" t="s">
        <v>0</v>
      </c>
      <c r="B55" s="54"/>
      <c r="C55" s="64" t="s">
        <v>71</v>
      </c>
      <c r="D55" s="65"/>
      <c r="E55" s="65"/>
      <c r="F55" s="65"/>
      <c r="G55" s="65"/>
      <c r="H55" s="65"/>
      <c r="I55" s="66"/>
    </row>
    <row r="56" spans="1:9" ht="22.5" customHeight="1" thickBot="1" x14ac:dyDescent="0.25">
      <c r="A56" s="53" t="s">
        <v>1</v>
      </c>
      <c r="B56" s="54"/>
      <c r="C56" s="67" t="s">
        <v>2</v>
      </c>
      <c r="D56" s="68"/>
      <c r="E56" s="68"/>
      <c r="F56" s="68"/>
      <c r="G56" s="68"/>
      <c r="H56" s="68"/>
      <c r="I56" s="69"/>
    </row>
    <row r="57" spans="1:9" ht="19.5" customHeight="1" thickBot="1" x14ac:dyDescent="0.25">
      <c r="A57" s="53" t="s">
        <v>3</v>
      </c>
      <c r="B57" s="54"/>
      <c r="C57" s="55" t="s">
        <v>65</v>
      </c>
      <c r="D57" s="56"/>
      <c r="E57" s="56"/>
      <c r="F57" s="56"/>
      <c r="G57" s="56"/>
      <c r="H57" s="56"/>
      <c r="I57" s="57"/>
    </row>
    <row r="58" spans="1:9" ht="29.25" customHeight="1" thickBot="1" x14ac:dyDescent="0.25">
      <c r="A58" s="53" t="s">
        <v>4</v>
      </c>
      <c r="B58" s="54"/>
      <c r="C58" s="58" t="s">
        <v>53</v>
      </c>
      <c r="D58" s="59"/>
      <c r="E58" s="59"/>
      <c r="F58" s="59"/>
      <c r="G58" s="59"/>
      <c r="H58" s="59"/>
      <c r="I58" s="60"/>
    </row>
    <row r="59" spans="1:9" x14ac:dyDescent="0.2">
      <c r="A59" s="4"/>
    </row>
    <row r="60" spans="1:9" x14ac:dyDescent="0.2">
      <c r="A60" s="61" t="s">
        <v>5</v>
      </c>
      <c r="B60" s="62" t="s">
        <v>45</v>
      </c>
      <c r="C60" s="61" t="s">
        <v>6</v>
      </c>
      <c r="D60" s="61" t="s">
        <v>7</v>
      </c>
      <c r="E60" s="61" t="s">
        <v>8</v>
      </c>
      <c r="F60" s="61" t="s">
        <v>9</v>
      </c>
      <c r="G60" s="61"/>
      <c r="H60" s="61"/>
      <c r="I60" s="61" t="s">
        <v>10</v>
      </c>
    </row>
    <row r="61" spans="1:9" ht="60" x14ac:dyDescent="0.2">
      <c r="A61" s="61"/>
      <c r="B61" s="63"/>
      <c r="C61" s="61"/>
      <c r="D61" s="61"/>
      <c r="E61" s="61"/>
      <c r="F61" s="47" t="s">
        <v>11</v>
      </c>
      <c r="G61" s="47" t="s">
        <v>12</v>
      </c>
      <c r="H61" s="47" t="s">
        <v>13</v>
      </c>
      <c r="I61" s="61"/>
    </row>
    <row r="62" spans="1:9" ht="13.5" thickBot="1" x14ac:dyDescent="0.25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42.75" customHeight="1" thickBot="1" x14ac:dyDescent="0.25">
      <c r="A63" s="15" t="s">
        <v>25</v>
      </c>
      <c r="B63" s="50" t="s">
        <v>72</v>
      </c>
      <c r="C63" s="19">
        <f>1+1+1+1</f>
        <v>4</v>
      </c>
      <c r="D63" s="19">
        <v>4</v>
      </c>
      <c r="E63" s="17">
        <v>34000</v>
      </c>
      <c r="F63" s="18" t="s">
        <v>26</v>
      </c>
      <c r="G63" s="18" t="s">
        <v>26</v>
      </c>
      <c r="H63" s="19" t="s">
        <v>26</v>
      </c>
      <c r="I63" s="19" t="s">
        <v>26</v>
      </c>
    </row>
    <row r="64" spans="1:9" ht="59.25" customHeight="1" thickBot="1" x14ac:dyDescent="0.25">
      <c r="A64" s="15" t="s">
        <v>21</v>
      </c>
      <c r="B64" s="51" t="s">
        <v>73</v>
      </c>
      <c r="C64" s="19">
        <v>17</v>
      </c>
      <c r="D64" s="19">
        <v>17</v>
      </c>
      <c r="E64" s="17">
        <v>356028.8</v>
      </c>
      <c r="F64" s="18" t="s">
        <v>26</v>
      </c>
      <c r="G64" s="18" t="s">
        <v>26</v>
      </c>
      <c r="H64" s="19" t="s">
        <v>26</v>
      </c>
      <c r="I64" s="19" t="s">
        <v>26</v>
      </c>
    </row>
    <row r="65" spans="1:9" ht="56.25" customHeight="1" thickBot="1" x14ac:dyDescent="0.25">
      <c r="A65" s="48" t="s">
        <v>74</v>
      </c>
      <c r="B65" s="52" t="s">
        <v>75</v>
      </c>
      <c r="C65" s="19">
        <v>4</v>
      </c>
      <c r="D65" s="19">
        <v>4</v>
      </c>
      <c r="E65" s="17">
        <v>20826.68</v>
      </c>
      <c r="F65" s="18" t="s">
        <v>26</v>
      </c>
      <c r="G65" s="18" t="s">
        <v>26</v>
      </c>
      <c r="H65" s="19" t="s">
        <v>26</v>
      </c>
      <c r="I65" s="19" t="s">
        <v>26</v>
      </c>
    </row>
    <row r="66" spans="1:9" ht="142.5" customHeight="1" thickBot="1" x14ac:dyDescent="0.25">
      <c r="A66" s="5"/>
      <c r="B66" s="5"/>
      <c r="C66" s="26"/>
      <c r="D66" s="26"/>
      <c r="E66" s="26"/>
      <c r="F66" s="10"/>
      <c r="G66" s="10"/>
      <c r="H66" s="11"/>
      <c r="I66" s="11"/>
    </row>
    <row r="67" spans="1:9" ht="30" customHeight="1" thickBot="1" x14ac:dyDescent="0.3">
      <c r="A67" s="53" t="s">
        <v>0</v>
      </c>
      <c r="B67" s="54"/>
      <c r="C67" s="64" t="s">
        <v>35</v>
      </c>
      <c r="D67" s="65"/>
      <c r="E67" s="65"/>
      <c r="F67" s="65"/>
      <c r="G67" s="65"/>
      <c r="H67" s="65"/>
      <c r="I67" s="66"/>
    </row>
    <row r="68" spans="1:9" ht="22.5" customHeight="1" thickBot="1" x14ac:dyDescent="0.25">
      <c r="A68" s="53" t="s">
        <v>1</v>
      </c>
      <c r="B68" s="54"/>
      <c r="C68" s="67" t="s">
        <v>2</v>
      </c>
      <c r="D68" s="68"/>
      <c r="E68" s="68"/>
      <c r="F68" s="68"/>
      <c r="G68" s="68"/>
      <c r="H68" s="68"/>
      <c r="I68" s="69"/>
    </row>
    <row r="69" spans="1:9" ht="19.5" customHeight="1" thickBot="1" x14ac:dyDescent="0.25">
      <c r="A69" s="53" t="s">
        <v>3</v>
      </c>
      <c r="B69" s="54"/>
      <c r="C69" s="55" t="s">
        <v>65</v>
      </c>
      <c r="D69" s="56"/>
      <c r="E69" s="56"/>
      <c r="F69" s="56"/>
      <c r="G69" s="56"/>
      <c r="H69" s="56"/>
      <c r="I69" s="57"/>
    </row>
    <row r="70" spans="1:9" ht="29.25" customHeight="1" thickBot="1" x14ac:dyDescent="0.25">
      <c r="A70" s="53" t="s">
        <v>4</v>
      </c>
      <c r="B70" s="54"/>
      <c r="C70" s="58" t="s">
        <v>53</v>
      </c>
      <c r="D70" s="59"/>
      <c r="E70" s="59"/>
      <c r="F70" s="59"/>
      <c r="G70" s="59"/>
      <c r="H70" s="59"/>
      <c r="I70" s="60"/>
    </row>
    <row r="71" spans="1:9" x14ac:dyDescent="0.2">
      <c r="A71" s="4"/>
    </row>
    <row r="72" spans="1:9" x14ac:dyDescent="0.2">
      <c r="A72" s="61" t="s">
        <v>5</v>
      </c>
      <c r="B72" s="62" t="s">
        <v>45</v>
      </c>
      <c r="C72" s="61" t="s">
        <v>6</v>
      </c>
      <c r="D72" s="61" t="s">
        <v>7</v>
      </c>
      <c r="E72" s="61" t="s">
        <v>8</v>
      </c>
      <c r="F72" s="61" t="s">
        <v>9</v>
      </c>
      <c r="G72" s="61"/>
      <c r="H72" s="61"/>
      <c r="I72" s="61" t="s">
        <v>10</v>
      </c>
    </row>
    <row r="73" spans="1:9" ht="60" x14ac:dyDescent="0.2">
      <c r="A73" s="61"/>
      <c r="B73" s="63"/>
      <c r="C73" s="61"/>
      <c r="D73" s="61"/>
      <c r="E73" s="61"/>
      <c r="F73" s="32" t="s">
        <v>11</v>
      </c>
      <c r="G73" s="32" t="s">
        <v>12</v>
      </c>
      <c r="H73" s="32" t="s">
        <v>13</v>
      </c>
      <c r="I73" s="61"/>
    </row>
    <row r="74" spans="1:9" x14ac:dyDescent="0.2">
      <c r="A74" s="14">
        <v>1</v>
      </c>
      <c r="B74" s="14">
        <v>2</v>
      </c>
      <c r="C74" s="14">
        <v>3</v>
      </c>
      <c r="D74" s="14">
        <v>4</v>
      </c>
      <c r="E74" s="14">
        <v>5</v>
      </c>
      <c r="F74" s="14">
        <v>6</v>
      </c>
      <c r="G74" s="14">
        <v>7</v>
      </c>
      <c r="H74" s="14">
        <v>8</v>
      </c>
      <c r="I74" s="14">
        <v>9</v>
      </c>
    </row>
    <row r="75" spans="1:9" ht="28.5" customHeight="1" x14ac:dyDescent="0.2">
      <c r="A75" s="15" t="s">
        <v>25</v>
      </c>
      <c r="B75" s="15" t="s">
        <v>17</v>
      </c>
      <c r="C75" s="19">
        <f>1+1+1+1</f>
        <v>4</v>
      </c>
      <c r="D75" s="19">
        <v>4</v>
      </c>
      <c r="E75" s="17">
        <f>17746.81+17746.81+17746.81+17746.81</f>
        <v>70987.240000000005</v>
      </c>
      <c r="F75" s="18" t="s">
        <v>26</v>
      </c>
      <c r="G75" s="18" t="s">
        <v>26</v>
      </c>
      <c r="H75" s="19" t="s">
        <v>26</v>
      </c>
      <c r="I75" s="19" t="s">
        <v>26</v>
      </c>
    </row>
    <row r="76" spans="1:9" ht="25.5" x14ac:dyDescent="0.2">
      <c r="A76" s="15" t="s">
        <v>21</v>
      </c>
      <c r="B76" s="15" t="s">
        <v>27</v>
      </c>
      <c r="C76" s="19">
        <f>8+9+9+8</f>
        <v>34</v>
      </c>
      <c r="D76" s="19">
        <v>34</v>
      </c>
      <c r="E76" s="17">
        <f>103312.5+103312.5+103312.5+103312.5</f>
        <v>413250</v>
      </c>
      <c r="F76" s="18" t="s">
        <v>26</v>
      </c>
      <c r="G76" s="18" t="s">
        <v>26</v>
      </c>
      <c r="H76" s="19" t="s">
        <v>26</v>
      </c>
      <c r="I76" s="19" t="s">
        <v>26</v>
      </c>
    </row>
    <row r="77" spans="1:9" ht="45" customHeight="1" x14ac:dyDescent="0.2">
      <c r="A77" s="15" t="s">
        <v>28</v>
      </c>
      <c r="B77" s="15" t="s">
        <v>29</v>
      </c>
      <c r="C77" s="19">
        <f>1+1+1+1</f>
        <v>4</v>
      </c>
      <c r="D77" s="19">
        <v>4</v>
      </c>
      <c r="E77" s="17">
        <f>9771.07+9771.07+9771.07+9771.07</f>
        <v>39084.28</v>
      </c>
      <c r="F77" s="18" t="s">
        <v>26</v>
      </c>
      <c r="G77" s="18" t="s">
        <v>26</v>
      </c>
      <c r="H77" s="19" t="s">
        <v>26</v>
      </c>
      <c r="I77" s="19" t="s">
        <v>26</v>
      </c>
    </row>
    <row r="78" spans="1:9" ht="38.25" x14ac:dyDescent="0.2">
      <c r="A78" s="15" t="s">
        <v>46</v>
      </c>
      <c r="B78" s="15" t="s">
        <v>23</v>
      </c>
      <c r="C78" s="19">
        <f>1+1+1+1</f>
        <v>4</v>
      </c>
      <c r="D78" s="19">
        <v>4</v>
      </c>
      <c r="E78" s="17">
        <f>5510+5510+5510+5510</f>
        <v>22040</v>
      </c>
      <c r="F78" s="18" t="s">
        <v>26</v>
      </c>
      <c r="G78" s="18" t="s">
        <v>26</v>
      </c>
      <c r="H78" s="19" t="s">
        <v>26</v>
      </c>
      <c r="I78" s="19" t="s">
        <v>26</v>
      </c>
    </row>
    <row r="79" spans="1:9" ht="180.75" customHeight="1" thickBot="1" x14ac:dyDescent="0.25">
      <c r="A79" s="5"/>
      <c r="B79" s="5"/>
      <c r="C79" s="11"/>
      <c r="D79" s="11"/>
      <c r="E79" s="13"/>
      <c r="F79" s="12"/>
      <c r="G79" s="12"/>
      <c r="H79" s="11"/>
      <c r="I79" s="11"/>
    </row>
    <row r="80" spans="1:9" ht="35.25" customHeight="1" thickBot="1" x14ac:dyDescent="0.3">
      <c r="A80" s="80" t="s">
        <v>0</v>
      </c>
      <c r="B80" s="81"/>
      <c r="C80" s="74" t="s">
        <v>58</v>
      </c>
      <c r="D80" s="75"/>
      <c r="E80" s="75"/>
      <c r="F80" s="75"/>
      <c r="G80" s="75"/>
      <c r="H80" s="75"/>
      <c r="I80" s="76"/>
    </row>
    <row r="81" spans="1:9" ht="15.75" customHeight="1" thickBot="1" x14ac:dyDescent="0.25">
      <c r="A81" s="80" t="s">
        <v>1</v>
      </c>
      <c r="B81" s="81"/>
      <c r="C81" s="67" t="s">
        <v>2</v>
      </c>
      <c r="D81" s="68"/>
      <c r="E81" s="68"/>
      <c r="F81" s="68"/>
      <c r="G81" s="68"/>
      <c r="H81" s="68"/>
      <c r="I81" s="69"/>
    </row>
    <row r="82" spans="1:9" ht="15.75" customHeight="1" thickBot="1" x14ac:dyDescent="0.25">
      <c r="A82" s="80" t="s">
        <v>3</v>
      </c>
      <c r="B82" s="81"/>
      <c r="C82" s="77" t="s">
        <v>65</v>
      </c>
      <c r="D82" s="78"/>
      <c r="E82" s="78"/>
      <c r="F82" s="78"/>
      <c r="G82" s="78"/>
      <c r="H82" s="78"/>
      <c r="I82" s="79"/>
    </row>
    <row r="83" spans="1:9" ht="26.25" customHeight="1" thickBot="1" x14ac:dyDescent="0.25">
      <c r="A83" s="80" t="s">
        <v>4</v>
      </c>
      <c r="B83" s="81"/>
      <c r="C83" s="67" t="s">
        <v>59</v>
      </c>
      <c r="D83" s="68"/>
      <c r="E83" s="68"/>
      <c r="F83" s="68"/>
      <c r="G83" s="68"/>
      <c r="H83" s="68"/>
      <c r="I83" s="69"/>
    </row>
    <row r="84" spans="1:9" x14ac:dyDescent="0.2">
      <c r="A84" s="2"/>
    </row>
    <row r="85" spans="1:9" ht="12.75" customHeight="1" x14ac:dyDescent="0.2">
      <c r="A85" s="62" t="s">
        <v>5</v>
      </c>
      <c r="B85" s="62" t="s">
        <v>45</v>
      </c>
      <c r="C85" s="62" t="s">
        <v>6</v>
      </c>
      <c r="D85" s="62" t="s">
        <v>7</v>
      </c>
      <c r="E85" s="62" t="s">
        <v>8</v>
      </c>
      <c r="F85" s="82" t="s">
        <v>9</v>
      </c>
      <c r="G85" s="83"/>
      <c r="H85" s="84"/>
      <c r="I85" s="62" t="s">
        <v>10</v>
      </c>
    </row>
    <row r="86" spans="1:9" ht="77.25" customHeight="1" x14ac:dyDescent="0.2">
      <c r="A86" s="63"/>
      <c r="B86" s="63"/>
      <c r="C86" s="63"/>
      <c r="D86" s="63"/>
      <c r="E86" s="63"/>
      <c r="F86" s="35" t="s">
        <v>11</v>
      </c>
      <c r="G86" s="35" t="s">
        <v>12</v>
      </c>
      <c r="H86" s="35" t="s">
        <v>13</v>
      </c>
      <c r="I86" s="63"/>
    </row>
    <row r="87" spans="1:9" x14ac:dyDescent="0.2">
      <c r="A87" s="40">
        <v>1</v>
      </c>
      <c r="B87" s="40">
        <v>2</v>
      </c>
      <c r="C87" s="14">
        <v>3</v>
      </c>
      <c r="D87" s="14">
        <v>4</v>
      </c>
      <c r="E87" s="14">
        <v>5</v>
      </c>
      <c r="F87" s="14">
        <v>6</v>
      </c>
      <c r="G87" s="14">
        <v>7</v>
      </c>
      <c r="H87" s="14">
        <v>8</v>
      </c>
      <c r="I87" s="14">
        <v>9</v>
      </c>
    </row>
    <row r="88" spans="1:9" ht="33" customHeight="1" x14ac:dyDescent="0.2">
      <c r="A88" s="15" t="s">
        <v>21</v>
      </c>
      <c r="B88" s="15" t="s">
        <v>60</v>
      </c>
      <c r="C88" s="39">
        <f>1+1</f>
        <v>2</v>
      </c>
      <c r="D88" s="27">
        <v>2</v>
      </c>
      <c r="E88" s="25">
        <v>8000</v>
      </c>
      <c r="F88" s="19" t="s">
        <v>26</v>
      </c>
      <c r="G88" s="19" t="s">
        <v>26</v>
      </c>
      <c r="H88" s="19" t="s">
        <v>26</v>
      </c>
      <c r="I88" s="19" t="s">
        <v>26</v>
      </c>
    </row>
    <row r="89" spans="1:9" ht="19.5" customHeight="1" thickBot="1" x14ac:dyDescent="0.25">
      <c r="A89" s="5"/>
      <c r="B89" s="5"/>
      <c r="C89" s="11"/>
      <c r="D89" s="11"/>
      <c r="E89" s="13"/>
      <c r="F89" s="12"/>
      <c r="G89" s="12"/>
      <c r="H89" s="11"/>
      <c r="I89" s="11"/>
    </row>
    <row r="90" spans="1:9" ht="35.25" customHeight="1" thickBot="1" x14ac:dyDescent="0.3">
      <c r="A90" s="80" t="s">
        <v>0</v>
      </c>
      <c r="B90" s="81"/>
      <c r="C90" s="74" t="s">
        <v>61</v>
      </c>
      <c r="D90" s="75"/>
      <c r="E90" s="75"/>
      <c r="F90" s="75"/>
      <c r="G90" s="75"/>
      <c r="H90" s="75"/>
      <c r="I90" s="76"/>
    </row>
    <row r="91" spans="1:9" ht="15.75" customHeight="1" thickBot="1" x14ac:dyDescent="0.25">
      <c r="A91" s="80" t="s">
        <v>1</v>
      </c>
      <c r="B91" s="81"/>
      <c r="C91" s="67" t="s">
        <v>2</v>
      </c>
      <c r="D91" s="68"/>
      <c r="E91" s="68"/>
      <c r="F91" s="68"/>
      <c r="G91" s="68"/>
      <c r="H91" s="68"/>
      <c r="I91" s="69"/>
    </row>
    <row r="92" spans="1:9" ht="15.75" customHeight="1" thickBot="1" x14ac:dyDescent="0.25">
      <c r="A92" s="80" t="s">
        <v>3</v>
      </c>
      <c r="B92" s="81"/>
      <c r="C92" s="77" t="s">
        <v>65</v>
      </c>
      <c r="D92" s="78"/>
      <c r="E92" s="78"/>
      <c r="F92" s="78"/>
      <c r="G92" s="78"/>
      <c r="H92" s="78"/>
      <c r="I92" s="79"/>
    </row>
    <row r="93" spans="1:9" ht="26.25" customHeight="1" thickBot="1" x14ac:dyDescent="0.25">
      <c r="A93" s="80" t="s">
        <v>4</v>
      </c>
      <c r="B93" s="81"/>
      <c r="C93" s="67" t="s">
        <v>59</v>
      </c>
      <c r="D93" s="68"/>
      <c r="E93" s="68"/>
      <c r="F93" s="68"/>
      <c r="G93" s="68"/>
      <c r="H93" s="68"/>
      <c r="I93" s="69"/>
    </row>
    <row r="94" spans="1:9" x14ac:dyDescent="0.2">
      <c r="A94" s="2"/>
    </row>
    <row r="95" spans="1:9" ht="12.75" customHeight="1" x14ac:dyDescent="0.2">
      <c r="A95" s="62" t="s">
        <v>5</v>
      </c>
      <c r="B95" s="62" t="s">
        <v>45</v>
      </c>
      <c r="C95" s="62" t="s">
        <v>6</v>
      </c>
      <c r="D95" s="62" t="s">
        <v>7</v>
      </c>
      <c r="E95" s="62" t="s">
        <v>8</v>
      </c>
      <c r="F95" s="82" t="s">
        <v>9</v>
      </c>
      <c r="G95" s="83"/>
      <c r="H95" s="84"/>
      <c r="I95" s="62" t="s">
        <v>10</v>
      </c>
    </row>
    <row r="96" spans="1:9" ht="77.25" customHeight="1" x14ac:dyDescent="0.2">
      <c r="A96" s="63"/>
      <c r="B96" s="63"/>
      <c r="C96" s="63"/>
      <c r="D96" s="63"/>
      <c r="E96" s="63"/>
      <c r="F96" s="35" t="s">
        <v>11</v>
      </c>
      <c r="G96" s="35" t="s">
        <v>12</v>
      </c>
      <c r="H96" s="35" t="s">
        <v>13</v>
      </c>
      <c r="I96" s="63"/>
    </row>
    <row r="97" spans="1:9" x14ac:dyDescent="0.2">
      <c r="A97" s="40">
        <v>1</v>
      </c>
      <c r="B97" s="40">
        <v>2</v>
      </c>
      <c r="C97" s="14">
        <v>3</v>
      </c>
      <c r="D97" s="14">
        <v>4</v>
      </c>
      <c r="E97" s="14">
        <v>5</v>
      </c>
      <c r="F97" s="14">
        <v>6</v>
      </c>
      <c r="G97" s="14">
        <v>7</v>
      </c>
      <c r="H97" s="14">
        <v>8</v>
      </c>
      <c r="I97" s="14">
        <v>9</v>
      </c>
    </row>
    <row r="98" spans="1:9" ht="48.75" customHeight="1" x14ac:dyDescent="0.2">
      <c r="A98" s="15" t="s">
        <v>21</v>
      </c>
      <c r="B98" s="15" t="s">
        <v>60</v>
      </c>
      <c r="C98" s="27">
        <v>4</v>
      </c>
      <c r="D98" s="27">
        <v>4</v>
      </c>
      <c r="E98" s="25">
        <v>5284.11</v>
      </c>
      <c r="F98" s="19" t="s">
        <v>26</v>
      </c>
      <c r="G98" s="19" t="s">
        <v>26</v>
      </c>
      <c r="H98" s="19" t="s">
        <v>26</v>
      </c>
      <c r="I98" s="19" t="s">
        <v>26</v>
      </c>
    </row>
    <row r="99" spans="1:9" ht="14.25" customHeight="1" thickBot="1" x14ac:dyDescent="0.25">
      <c r="A99" s="5"/>
      <c r="B99" s="5"/>
      <c r="C99" s="37"/>
      <c r="D99" s="37"/>
      <c r="E99" s="38"/>
      <c r="F99" s="11"/>
      <c r="G99" s="11"/>
      <c r="H99" s="11"/>
      <c r="I99" s="11"/>
    </row>
    <row r="100" spans="1:9" ht="18" customHeight="1" thickBot="1" x14ac:dyDescent="0.3">
      <c r="A100" s="70" t="s">
        <v>0</v>
      </c>
      <c r="B100" s="71"/>
      <c r="C100" s="87" t="s">
        <v>36</v>
      </c>
      <c r="D100" s="88"/>
      <c r="E100" s="88"/>
      <c r="F100" s="88"/>
      <c r="G100" s="88"/>
      <c r="H100" s="88"/>
      <c r="I100" s="89"/>
    </row>
    <row r="101" spans="1:9" ht="15.75" customHeight="1" thickBot="1" x14ac:dyDescent="0.25">
      <c r="A101" s="70" t="s">
        <v>1</v>
      </c>
      <c r="B101" s="71"/>
      <c r="C101" s="58" t="s">
        <v>2</v>
      </c>
      <c r="D101" s="59"/>
      <c r="E101" s="59"/>
      <c r="F101" s="59"/>
      <c r="G101" s="59"/>
      <c r="H101" s="59"/>
      <c r="I101" s="60"/>
    </row>
    <row r="102" spans="1:9" ht="15.75" customHeight="1" thickBot="1" x14ac:dyDescent="0.25">
      <c r="A102" s="70" t="s">
        <v>3</v>
      </c>
      <c r="B102" s="71"/>
      <c r="C102" s="55" t="s">
        <v>65</v>
      </c>
      <c r="D102" s="56"/>
      <c r="E102" s="56"/>
      <c r="F102" s="56"/>
      <c r="G102" s="56"/>
      <c r="H102" s="56"/>
      <c r="I102" s="57"/>
    </row>
    <row r="103" spans="1:9" ht="26.25" customHeight="1" thickBot="1" x14ac:dyDescent="0.25">
      <c r="A103" s="70" t="s">
        <v>4</v>
      </c>
      <c r="B103" s="71"/>
      <c r="C103" s="58" t="s">
        <v>54</v>
      </c>
      <c r="D103" s="59"/>
      <c r="E103" s="59"/>
      <c r="F103" s="59"/>
      <c r="G103" s="59"/>
      <c r="H103" s="59"/>
      <c r="I103" s="60"/>
    </row>
    <row r="104" spans="1:9" x14ac:dyDescent="0.2">
      <c r="A104" s="2"/>
    </row>
    <row r="105" spans="1:9" x14ac:dyDescent="0.2">
      <c r="A105" s="61" t="s">
        <v>5</v>
      </c>
      <c r="B105" s="62" t="s">
        <v>45</v>
      </c>
      <c r="C105" s="61" t="s">
        <v>6</v>
      </c>
      <c r="D105" s="61" t="s">
        <v>7</v>
      </c>
      <c r="E105" s="61" t="s">
        <v>8</v>
      </c>
      <c r="F105" s="61" t="s">
        <v>9</v>
      </c>
      <c r="G105" s="61"/>
      <c r="H105" s="61"/>
      <c r="I105" s="61" t="s">
        <v>10</v>
      </c>
    </row>
    <row r="106" spans="1:9" ht="61.5" customHeight="1" x14ac:dyDescent="0.2">
      <c r="A106" s="61"/>
      <c r="B106" s="63"/>
      <c r="C106" s="61"/>
      <c r="D106" s="61"/>
      <c r="E106" s="61"/>
      <c r="F106" s="32" t="s">
        <v>11</v>
      </c>
      <c r="G106" s="32" t="s">
        <v>12</v>
      </c>
      <c r="H106" s="32" t="s">
        <v>13</v>
      </c>
      <c r="I106" s="61"/>
    </row>
    <row r="107" spans="1:9" x14ac:dyDescent="0.2">
      <c r="A107" s="14">
        <v>1</v>
      </c>
      <c r="B107" s="14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</row>
    <row r="108" spans="1:9" ht="67.5" x14ac:dyDescent="0.2">
      <c r="A108" s="15" t="s">
        <v>14</v>
      </c>
      <c r="B108" s="22" t="s">
        <v>47</v>
      </c>
      <c r="C108" s="24">
        <f>1+1+1+1</f>
        <v>4</v>
      </c>
      <c r="D108" s="24">
        <v>4</v>
      </c>
      <c r="E108" s="25">
        <f>15473.33+21100+21100+21100</f>
        <v>78773.33</v>
      </c>
      <c r="F108" s="19" t="s">
        <v>26</v>
      </c>
      <c r="G108" s="19" t="s">
        <v>26</v>
      </c>
      <c r="H108" s="19" t="s">
        <v>26</v>
      </c>
      <c r="I108" s="19" t="s">
        <v>26</v>
      </c>
    </row>
    <row r="109" spans="1:9" ht="72.75" customHeight="1" x14ac:dyDescent="0.2">
      <c r="A109" s="15" t="s">
        <v>18</v>
      </c>
      <c r="B109" s="22" t="s">
        <v>47</v>
      </c>
      <c r="C109" s="27">
        <f>1+1+1+1</f>
        <v>4</v>
      </c>
      <c r="D109" s="27">
        <v>4</v>
      </c>
      <c r="E109" s="25">
        <f>14666.67+20000+20000+20000</f>
        <v>74666.67</v>
      </c>
      <c r="F109" s="19" t="s">
        <v>26</v>
      </c>
      <c r="G109" s="19" t="s">
        <v>26</v>
      </c>
      <c r="H109" s="19" t="s">
        <v>26</v>
      </c>
      <c r="I109" s="19" t="s">
        <v>26</v>
      </c>
    </row>
    <row r="110" spans="1:9" ht="60" customHeight="1" x14ac:dyDescent="0.2">
      <c r="A110" s="15" t="s">
        <v>16</v>
      </c>
      <c r="B110" s="22" t="s">
        <v>47</v>
      </c>
      <c r="C110" s="27">
        <f>1+1+1+1</f>
        <v>4</v>
      </c>
      <c r="D110" s="27">
        <v>4</v>
      </c>
      <c r="E110" s="25">
        <f>13860+18900+18900+18900</f>
        <v>70560</v>
      </c>
      <c r="F110" s="19" t="s">
        <v>26</v>
      </c>
      <c r="G110" s="19" t="s">
        <v>26</v>
      </c>
      <c r="H110" s="19" t="s">
        <v>26</v>
      </c>
      <c r="I110" s="19" t="s">
        <v>26</v>
      </c>
    </row>
    <row r="111" spans="1:9" ht="60" customHeight="1" x14ac:dyDescent="0.2">
      <c r="A111" s="15" t="s">
        <v>66</v>
      </c>
      <c r="B111" s="22" t="s">
        <v>67</v>
      </c>
      <c r="C111" s="27">
        <v>2</v>
      </c>
      <c r="D111" s="27">
        <v>2</v>
      </c>
      <c r="E111" s="25">
        <v>39200</v>
      </c>
      <c r="F111" s="19" t="s">
        <v>26</v>
      </c>
      <c r="G111" s="19" t="s">
        <v>26</v>
      </c>
      <c r="H111" s="19" t="s">
        <v>26</v>
      </c>
      <c r="I111" s="19" t="s">
        <v>26</v>
      </c>
    </row>
    <row r="112" spans="1:9" ht="78" customHeight="1" thickBot="1" x14ac:dyDescent="0.25">
      <c r="A112" s="5"/>
      <c r="B112" s="33"/>
      <c r="C112" s="37"/>
      <c r="D112" s="37"/>
      <c r="E112" s="38"/>
      <c r="F112" s="11"/>
      <c r="G112" s="11"/>
      <c r="H112" s="11"/>
      <c r="I112" s="11"/>
    </row>
    <row r="113" spans="1:9" ht="35.25" customHeight="1" thickBot="1" x14ac:dyDescent="0.3">
      <c r="A113" s="72" t="s">
        <v>0</v>
      </c>
      <c r="B113" s="73"/>
      <c r="C113" s="74" t="s">
        <v>62</v>
      </c>
      <c r="D113" s="75"/>
      <c r="E113" s="75"/>
      <c r="F113" s="75"/>
      <c r="G113" s="75"/>
      <c r="H113" s="75"/>
      <c r="I113" s="76"/>
    </row>
    <row r="114" spans="1:9" ht="15.75" customHeight="1" thickBot="1" x14ac:dyDescent="0.25">
      <c r="A114" s="72" t="s">
        <v>1</v>
      </c>
      <c r="B114" s="73"/>
      <c r="C114" s="67" t="s">
        <v>2</v>
      </c>
      <c r="D114" s="68"/>
      <c r="E114" s="68"/>
      <c r="F114" s="68"/>
      <c r="G114" s="68"/>
      <c r="H114" s="68"/>
      <c r="I114" s="69"/>
    </row>
    <row r="115" spans="1:9" ht="15.75" customHeight="1" thickBot="1" x14ac:dyDescent="0.25">
      <c r="A115" s="72" t="s">
        <v>3</v>
      </c>
      <c r="B115" s="73"/>
      <c r="C115" s="77" t="s">
        <v>65</v>
      </c>
      <c r="D115" s="78"/>
      <c r="E115" s="78"/>
      <c r="F115" s="78"/>
      <c r="G115" s="78"/>
      <c r="H115" s="78"/>
      <c r="I115" s="79"/>
    </row>
    <row r="116" spans="1:9" ht="26.25" customHeight="1" thickBot="1" x14ac:dyDescent="0.25">
      <c r="A116" s="70" t="s">
        <v>4</v>
      </c>
      <c r="B116" s="71"/>
      <c r="C116" s="58" t="s">
        <v>55</v>
      </c>
      <c r="D116" s="59"/>
      <c r="E116" s="59"/>
      <c r="F116" s="59"/>
      <c r="G116" s="59"/>
      <c r="H116" s="59"/>
      <c r="I116" s="60"/>
    </row>
    <row r="117" spans="1:9" x14ac:dyDescent="0.2">
      <c r="A117" s="2"/>
    </row>
    <row r="118" spans="1:9" x14ac:dyDescent="0.2">
      <c r="A118" s="61" t="s">
        <v>5</v>
      </c>
      <c r="B118" s="62" t="s">
        <v>45</v>
      </c>
      <c r="C118" s="61" t="s">
        <v>6</v>
      </c>
      <c r="D118" s="61" t="s">
        <v>7</v>
      </c>
      <c r="E118" s="61" t="s">
        <v>8</v>
      </c>
      <c r="F118" s="61" t="s">
        <v>9</v>
      </c>
      <c r="G118" s="61"/>
      <c r="H118" s="61"/>
      <c r="I118" s="61" t="s">
        <v>10</v>
      </c>
    </row>
    <row r="119" spans="1:9" ht="77.25" customHeight="1" x14ac:dyDescent="0.2">
      <c r="A119" s="61"/>
      <c r="B119" s="63"/>
      <c r="C119" s="61"/>
      <c r="D119" s="61"/>
      <c r="E119" s="61"/>
      <c r="F119" s="35" t="s">
        <v>11</v>
      </c>
      <c r="G119" s="35" t="s">
        <v>12</v>
      </c>
      <c r="H119" s="35" t="s">
        <v>13</v>
      </c>
      <c r="I119" s="61"/>
    </row>
    <row r="120" spans="1:9" ht="13.5" thickBot="1" x14ac:dyDescent="0.25">
      <c r="A120" s="14">
        <v>1</v>
      </c>
      <c r="B120" s="14">
        <v>2</v>
      </c>
      <c r="C120" s="14">
        <v>3</v>
      </c>
      <c r="D120" s="14">
        <v>4</v>
      </c>
      <c r="E120" s="14">
        <v>5</v>
      </c>
      <c r="F120" s="14">
        <v>6</v>
      </c>
      <c r="G120" s="14">
        <v>7</v>
      </c>
      <c r="H120" s="14">
        <v>8</v>
      </c>
      <c r="I120" s="14">
        <v>9</v>
      </c>
    </row>
    <row r="121" spans="1:9" ht="104.25" customHeight="1" thickBot="1" x14ac:dyDescent="0.25">
      <c r="A121" s="42" t="s">
        <v>16</v>
      </c>
      <c r="B121" s="43" t="s">
        <v>63</v>
      </c>
      <c r="C121" s="27">
        <f>1+1</f>
        <v>2</v>
      </c>
      <c r="D121" s="27">
        <v>2</v>
      </c>
      <c r="E121" s="25">
        <f>19633.33+19000</f>
        <v>38633.33</v>
      </c>
      <c r="F121" s="19" t="s">
        <v>26</v>
      </c>
      <c r="G121" s="19" t="s">
        <v>26</v>
      </c>
      <c r="H121" s="19" t="s">
        <v>26</v>
      </c>
      <c r="I121" s="19" t="s">
        <v>26</v>
      </c>
    </row>
    <row r="122" spans="1:9" ht="69" customHeight="1" thickBot="1" x14ac:dyDescent="0.25">
      <c r="A122" s="42" t="s">
        <v>22</v>
      </c>
      <c r="B122" s="43" t="s">
        <v>64</v>
      </c>
      <c r="C122" s="27">
        <v>3</v>
      </c>
      <c r="D122" s="27">
        <v>3</v>
      </c>
      <c r="E122" s="25">
        <f>38340</f>
        <v>38340</v>
      </c>
      <c r="F122" s="19" t="s">
        <v>26</v>
      </c>
      <c r="G122" s="19" t="s">
        <v>26</v>
      </c>
      <c r="H122" s="19" t="s">
        <v>26</v>
      </c>
      <c r="I122" s="19" t="s">
        <v>26</v>
      </c>
    </row>
    <row r="123" spans="1:9" ht="104.25" customHeight="1" thickBot="1" x14ac:dyDescent="0.25">
      <c r="A123" s="44" t="s">
        <v>14</v>
      </c>
      <c r="B123" s="45" t="s">
        <v>63</v>
      </c>
      <c r="C123" s="27">
        <f>1+1</f>
        <v>2</v>
      </c>
      <c r="D123" s="27">
        <v>2</v>
      </c>
      <c r="E123" s="25">
        <f>21803.33+21100</f>
        <v>42903.33</v>
      </c>
      <c r="F123" s="19" t="s">
        <v>26</v>
      </c>
      <c r="G123" s="19" t="s">
        <v>26</v>
      </c>
      <c r="H123" s="19" t="s">
        <v>26</v>
      </c>
      <c r="I123" s="19" t="s">
        <v>26</v>
      </c>
    </row>
    <row r="124" spans="1:9" ht="29.25" customHeight="1" thickBot="1" x14ac:dyDescent="0.25">
      <c r="A124" s="5"/>
      <c r="B124" s="41"/>
      <c r="C124" s="37"/>
      <c r="D124" s="37"/>
      <c r="E124" s="38"/>
      <c r="F124" s="11"/>
      <c r="G124" s="11"/>
      <c r="H124" s="11"/>
      <c r="I124" s="11"/>
    </row>
    <row r="125" spans="1:9" ht="35.25" customHeight="1" thickBot="1" x14ac:dyDescent="0.3">
      <c r="A125" s="72" t="s">
        <v>0</v>
      </c>
      <c r="B125" s="73"/>
      <c r="C125" s="74" t="s">
        <v>39</v>
      </c>
      <c r="D125" s="75"/>
      <c r="E125" s="75"/>
      <c r="F125" s="75"/>
      <c r="G125" s="75"/>
      <c r="H125" s="75"/>
      <c r="I125" s="76"/>
    </row>
    <row r="126" spans="1:9" ht="15.75" customHeight="1" thickBot="1" x14ac:dyDescent="0.25">
      <c r="A126" s="72" t="s">
        <v>1</v>
      </c>
      <c r="B126" s="73"/>
      <c r="C126" s="67" t="s">
        <v>2</v>
      </c>
      <c r="D126" s="68"/>
      <c r="E126" s="68"/>
      <c r="F126" s="68"/>
      <c r="G126" s="68"/>
      <c r="H126" s="68"/>
      <c r="I126" s="69"/>
    </row>
    <row r="127" spans="1:9" ht="15.75" customHeight="1" thickBot="1" x14ac:dyDescent="0.25">
      <c r="A127" s="72" t="s">
        <v>3</v>
      </c>
      <c r="B127" s="73"/>
      <c r="C127" s="77" t="s">
        <v>65</v>
      </c>
      <c r="D127" s="78"/>
      <c r="E127" s="78"/>
      <c r="F127" s="78"/>
      <c r="G127" s="78"/>
      <c r="H127" s="78"/>
      <c r="I127" s="79"/>
    </row>
    <row r="128" spans="1:9" ht="26.25" customHeight="1" thickBot="1" x14ac:dyDescent="0.25">
      <c r="A128" s="70" t="s">
        <v>4</v>
      </c>
      <c r="B128" s="71"/>
      <c r="C128" s="58" t="s">
        <v>55</v>
      </c>
      <c r="D128" s="59"/>
      <c r="E128" s="59"/>
      <c r="F128" s="59"/>
      <c r="G128" s="59"/>
      <c r="H128" s="59"/>
      <c r="I128" s="60"/>
    </row>
    <row r="129" spans="1:9" x14ac:dyDescent="0.2">
      <c r="A129" s="2"/>
    </row>
    <row r="130" spans="1:9" x14ac:dyDescent="0.2">
      <c r="A130" s="61" t="s">
        <v>5</v>
      </c>
      <c r="B130" s="62" t="s">
        <v>45</v>
      </c>
      <c r="C130" s="61" t="s">
        <v>6</v>
      </c>
      <c r="D130" s="61" t="s">
        <v>7</v>
      </c>
      <c r="E130" s="61" t="s">
        <v>8</v>
      </c>
      <c r="F130" s="61" t="s">
        <v>9</v>
      </c>
      <c r="G130" s="61"/>
      <c r="H130" s="61"/>
      <c r="I130" s="61" t="s">
        <v>10</v>
      </c>
    </row>
    <row r="131" spans="1:9" ht="77.25" customHeight="1" x14ac:dyDescent="0.2">
      <c r="A131" s="61"/>
      <c r="B131" s="63"/>
      <c r="C131" s="61"/>
      <c r="D131" s="61"/>
      <c r="E131" s="61"/>
      <c r="F131" s="32" t="s">
        <v>11</v>
      </c>
      <c r="G131" s="32" t="s">
        <v>12</v>
      </c>
      <c r="H131" s="32" t="s">
        <v>13</v>
      </c>
      <c r="I131" s="61"/>
    </row>
    <row r="132" spans="1:9" x14ac:dyDescent="0.2">
      <c r="A132" s="14">
        <v>1</v>
      </c>
      <c r="B132" s="14">
        <v>2</v>
      </c>
      <c r="C132" s="14">
        <v>3</v>
      </c>
      <c r="D132" s="14">
        <v>4</v>
      </c>
      <c r="E132" s="14">
        <v>5</v>
      </c>
      <c r="F132" s="14">
        <v>6</v>
      </c>
      <c r="G132" s="14">
        <v>7</v>
      </c>
      <c r="H132" s="14">
        <v>8</v>
      </c>
      <c r="I132" s="14">
        <v>9</v>
      </c>
    </row>
    <row r="133" spans="1:9" ht="92.25" customHeight="1" x14ac:dyDescent="0.2">
      <c r="A133" s="15" t="s">
        <v>16</v>
      </c>
      <c r="B133" s="21" t="s">
        <v>48</v>
      </c>
      <c r="C133" s="27">
        <f>1+1+1+1</f>
        <v>4</v>
      </c>
      <c r="D133" s="27">
        <v>4</v>
      </c>
      <c r="E133" s="25">
        <f>13876.33+19000+19000+19000</f>
        <v>70876.33</v>
      </c>
      <c r="F133" s="19" t="s">
        <v>26</v>
      </c>
      <c r="G133" s="19" t="s">
        <v>26</v>
      </c>
      <c r="H133" s="19" t="s">
        <v>26</v>
      </c>
      <c r="I133" s="19" t="s">
        <v>26</v>
      </c>
    </row>
    <row r="134" spans="1:9" ht="109.5" customHeight="1" x14ac:dyDescent="0.2">
      <c r="A134" s="5"/>
      <c r="B134" s="41"/>
      <c r="C134" s="37"/>
      <c r="D134" s="37"/>
      <c r="E134" s="38"/>
      <c r="F134" s="11"/>
      <c r="G134" s="11"/>
      <c r="H134" s="11"/>
      <c r="I134" s="11"/>
    </row>
    <row r="135" spans="1:9" ht="92.25" customHeight="1" thickBot="1" x14ac:dyDescent="0.25">
      <c r="A135" s="5"/>
      <c r="B135" s="41"/>
      <c r="C135" s="37"/>
      <c r="D135" s="37"/>
      <c r="E135" s="38"/>
      <c r="F135" s="11"/>
      <c r="G135" s="11"/>
      <c r="H135" s="11"/>
      <c r="I135" s="11"/>
    </row>
    <row r="136" spans="1:9" ht="35.25" customHeight="1" thickBot="1" x14ac:dyDescent="0.3">
      <c r="A136" s="72" t="s">
        <v>0</v>
      </c>
      <c r="B136" s="73"/>
      <c r="C136" s="74" t="s">
        <v>68</v>
      </c>
      <c r="D136" s="75"/>
      <c r="E136" s="75"/>
      <c r="F136" s="75"/>
      <c r="G136" s="75"/>
      <c r="H136" s="75"/>
      <c r="I136" s="76"/>
    </row>
    <row r="137" spans="1:9" ht="15.75" customHeight="1" thickBot="1" x14ac:dyDescent="0.25">
      <c r="A137" s="72" t="s">
        <v>1</v>
      </c>
      <c r="B137" s="73"/>
      <c r="C137" s="67" t="s">
        <v>2</v>
      </c>
      <c r="D137" s="68"/>
      <c r="E137" s="68"/>
      <c r="F137" s="68"/>
      <c r="G137" s="68"/>
      <c r="H137" s="68"/>
      <c r="I137" s="69"/>
    </row>
    <row r="138" spans="1:9" ht="15.75" customHeight="1" thickBot="1" x14ac:dyDescent="0.25">
      <c r="A138" s="72" t="s">
        <v>3</v>
      </c>
      <c r="B138" s="73"/>
      <c r="C138" s="77" t="s">
        <v>65</v>
      </c>
      <c r="D138" s="78"/>
      <c r="E138" s="78"/>
      <c r="F138" s="78"/>
      <c r="G138" s="78"/>
      <c r="H138" s="78"/>
      <c r="I138" s="79"/>
    </row>
    <row r="139" spans="1:9" ht="26.25" customHeight="1" thickBot="1" x14ac:dyDescent="0.25">
      <c r="A139" s="72" t="s">
        <v>4</v>
      </c>
      <c r="B139" s="73"/>
      <c r="C139" s="67" t="s">
        <v>69</v>
      </c>
      <c r="D139" s="68"/>
      <c r="E139" s="68"/>
      <c r="F139" s="68"/>
      <c r="G139" s="68"/>
      <c r="H139" s="68"/>
      <c r="I139" s="69"/>
    </row>
    <row r="140" spans="1:9" x14ac:dyDescent="0.2">
      <c r="A140" s="2"/>
    </row>
    <row r="141" spans="1:9" ht="12.75" customHeight="1" x14ac:dyDescent="0.2">
      <c r="A141" s="62" t="s">
        <v>5</v>
      </c>
      <c r="B141" s="62" t="s">
        <v>45</v>
      </c>
      <c r="C141" s="62" t="s">
        <v>6</v>
      </c>
      <c r="D141" s="62" t="s">
        <v>7</v>
      </c>
      <c r="E141" s="62" t="s">
        <v>8</v>
      </c>
      <c r="F141" s="82" t="s">
        <v>9</v>
      </c>
      <c r="G141" s="83"/>
      <c r="H141" s="84"/>
      <c r="I141" s="62" t="s">
        <v>10</v>
      </c>
    </row>
    <row r="142" spans="1:9" ht="77.25" customHeight="1" x14ac:dyDescent="0.2">
      <c r="A142" s="63"/>
      <c r="B142" s="63"/>
      <c r="C142" s="63"/>
      <c r="D142" s="63"/>
      <c r="E142" s="63"/>
      <c r="F142" s="46" t="s">
        <v>11</v>
      </c>
      <c r="G142" s="46" t="s">
        <v>12</v>
      </c>
      <c r="H142" s="46" t="s">
        <v>13</v>
      </c>
      <c r="I142" s="63"/>
    </row>
    <row r="143" spans="1:9" ht="13.5" thickBot="1" x14ac:dyDescent="0.25">
      <c r="A143" s="14">
        <v>1</v>
      </c>
      <c r="B143" s="14">
        <v>2</v>
      </c>
      <c r="C143" s="14">
        <v>3</v>
      </c>
      <c r="D143" s="14">
        <v>4</v>
      </c>
      <c r="E143" s="14">
        <v>5</v>
      </c>
      <c r="F143" s="14">
        <v>6</v>
      </c>
      <c r="G143" s="14">
        <v>7</v>
      </c>
      <c r="H143" s="14">
        <v>8</v>
      </c>
      <c r="I143" s="14">
        <v>9</v>
      </c>
    </row>
    <row r="144" spans="1:9" ht="92.25" customHeight="1" thickBot="1" x14ac:dyDescent="0.25">
      <c r="A144" s="48" t="s">
        <v>24</v>
      </c>
      <c r="B144" s="49" t="s">
        <v>23</v>
      </c>
      <c r="C144" s="27">
        <v>1</v>
      </c>
      <c r="D144" s="27">
        <v>0</v>
      </c>
      <c r="E144" s="25">
        <f>15082.67</f>
        <v>15082.67</v>
      </c>
      <c r="F144" s="19" t="s">
        <v>26</v>
      </c>
      <c r="G144" s="19" t="s">
        <v>26</v>
      </c>
      <c r="H144" s="19" t="s">
        <v>26</v>
      </c>
      <c r="I144" s="19" t="s">
        <v>26</v>
      </c>
    </row>
    <row r="145" spans="1:10" ht="28.5" customHeight="1" x14ac:dyDescent="0.2">
      <c r="A145" s="92" t="s">
        <v>49</v>
      </c>
      <c r="B145" s="92"/>
      <c r="C145" s="92"/>
      <c r="D145" s="92" t="s">
        <v>50</v>
      </c>
      <c r="E145" s="92"/>
      <c r="F145" s="92"/>
      <c r="G145" s="92"/>
      <c r="H145" s="92"/>
      <c r="I145" s="92"/>
      <c r="J145" s="92"/>
    </row>
    <row r="146" spans="1:10" x14ac:dyDescent="0.2">
      <c r="A146" s="90"/>
      <c r="B146" s="90"/>
      <c r="C146" s="90"/>
      <c r="D146" s="91" t="s">
        <v>57</v>
      </c>
      <c r="E146" s="91"/>
      <c r="F146" s="91"/>
      <c r="G146" s="91"/>
      <c r="H146" s="91"/>
      <c r="I146" s="91"/>
      <c r="J146" s="91"/>
    </row>
    <row r="147" spans="1:10" x14ac:dyDescent="0.2">
      <c r="A147" s="6" t="s">
        <v>30</v>
      </c>
      <c r="B147" s="6"/>
      <c r="C147" s="6"/>
    </row>
    <row r="148" spans="1:10" ht="15" x14ac:dyDescent="0.25">
      <c r="A148" s="93" t="s">
        <v>31</v>
      </c>
      <c r="B148" s="93"/>
      <c r="C148" s="85" t="s">
        <v>56</v>
      </c>
      <c r="D148" s="86"/>
      <c r="E148" s="86"/>
      <c r="F148" s="86"/>
      <c r="G148" s="86"/>
      <c r="H148" s="86"/>
      <c r="I148" s="86"/>
    </row>
    <row r="149" spans="1:10" s="7" customFormat="1" ht="16.5" customHeight="1" x14ac:dyDescent="0.25">
      <c r="A149" s="94"/>
      <c r="B149" s="95"/>
      <c r="C149" s="95"/>
      <c r="D149" s="95"/>
      <c r="E149" s="95"/>
      <c r="F149" s="95"/>
      <c r="G149" s="95"/>
      <c r="H149" s="95"/>
      <c r="I149" s="95"/>
    </row>
    <row r="150" spans="1:10" ht="15.75" customHeight="1" x14ac:dyDescent="0.2">
      <c r="A150" s="8"/>
    </row>
    <row r="151" spans="1:10" x14ac:dyDescent="0.2">
      <c r="A151" s="2"/>
    </row>
  </sheetData>
  <mergeCells count="188">
    <mergeCell ref="A136:B136"/>
    <mergeCell ref="C136:I136"/>
    <mergeCell ref="A137:B137"/>
    <mergeCell ref="C137:I137"/>
    <mergeCell ref="A138:B138"/>
    <mergeCell ref="C138:I138"/>
    <mergeCell ref="A139:B139"/>
    <mergeCell ref="C139:I139"/>
    <mergeCell ref="A141:A142"/>
    <mergeCell ref="B141:B142"/>
    <mergeCell ref="C141:C142"/>
    <mergeCell ref="D141:D142"/>
    <mergeCell ref="E141:E142"/>
    <mergeCell ref="F141:H141"/>
    <mergeCell ref="I141:I142"/>
    <mergeCell ref="C19:I19"/>
    <mergeCell ref="A23:A24"/>
    <mergeCell ref="C23:C24"/>
    <mergeCell ref="C70:I70"/>
    <mergeCell ref="A67:B67"/>
    <mergeCell ref="C67:I67"/>
    <mergeCell ref="A68:B68"/>
    <mergeCell ref="C68:I68"/>
    <mergeCell ref="A69:B69"/>
    <mergeCell ref="C69:I69"/>
    <mergeCell ref="A20:B20"/>
    <mergeCell ref="C20:I20"/>
    <mergeCell ref="A21:B21"/>
    <mergeCell ref="C21:I21"/>
    <mergeCell ref="A32:B32"/>
    <mergeCell ref="C32:I32"/>
    <mergeCell ref="A33:B33"/>
    <mergeCell ref="C33:I33"/>
    <mergeCell ref="A34:B34"/>
    <mergeCell ref="C34:I34"/>
    <mergeCell ref="A35:B35"/>
    <mergeCell ref="C35:I35"/>
    <mergeCell ref="A37:A38"/>
    <mergeCell ref="B37:B38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18:B18"/>
    <mergeCell ref="C18:I18"/>
    <mergeCell ref="A19:B19"/>
    <mergeCell ref="A148:B148"/>
    <mergeCell ref="A149:I149"/>
    <mergeCell ref="A44:B44"/>
    <mergeCell ref="C44:I44"/>
    <mergeCell ref="A45:B45"/>
    <mergeCell ref="C45:I45"/>
    <mergeCell ref="A46:B46"/>
    <mergeCell ref="C46:I46"/>
    <mergeCell ref="A72:A73"/>
    <mergeCell ref="C72:C73"/>
    <mergeCell ref="D72:D73"/>
    <mergeCell ref="E72:E73"/>
    <mergeCell ref="F72:H72"/>
    <mergeCell ref="I72:I73"/>
    <mergeCell ref="A49:A50"/>
    <mergeCell ref="C49:C50"/>
    <mergeCell ref="D49:D50"/>
    <mergeCell ref="E49:E50"/>
    <mergeCell ref="F49:H49"/>
    <mergeCell ref="I49:I50"/>
    <mergeCell ref="A47:B47"/>
    <mergeCell ref="C47:I47"/>
    <mergeCell ref="B49:B50"/>
    <mergeCell ref="A70:B70"/>
    <mergeCell ref="C148:I148"/>
    <mergeCell ref="A100:B100"/>
    <mergeCell ref="C100:I100"/>
    <mergeCell ref="A101:B101"/>
    <mergeCell ref="C101:I101"/>
    <mergeCell ref="A102:B102"/>
    <mergeCell ref="C102:I102"/>
    <mergeCell ref="A103:B103"/>
    <mergeCell ref="C103:I103"/>
    <mergeCell ref="A105:A106"/>
    <mergeCell ref="C105:C106"/>
    <mergeCell ref="D105:D106"/>
    <mergeCell ref="E105:E106"/>
    <mergeCell ref="F105:H105"/>
    <mergeCell ref="I105:I106"/>
    <mergeCell ref="A146:C146"/>
    <mergeCell ref="D146:J146"/>
    <mergeCell ref="A126:B126"/>
    <mergeCell ref="C126:I126"/>
    <mergeCell ref="A127:B127"/>
    <mergeCell ref="C127:I127"/>
    <mergeCell ref="A145:C145"/>
    <mergeCell ref="D145:J145"/>
    <mergeCell ref="B105:B106"/>
    <mergeCell ref="A130:A131"/>
    <mergeCell ref="C130:C131"/>
    <mergeCell ref="D130:D131"/>
    <mergeCell ref="E130:E131"/>
    <mergeCell ref="F130:H130"/>
    <mergeCell ref="I130:I131"/>
    <mergeCell ref="A128:B128"/>
    <mergeCell ref="B130:B131"/>
    <mergeCell ref="B72:B73"/>
    <mergeCell ref="A80:B80"/>
    <mergeCell ref="C80:I80"/>
    <mergeCell ref="A81:B81"/>
    <mergeCell ref="C81:I81"/>
    <mergeCell ref="A82:B82"/>
    <mergeCell ref="C82:I82"/>
    <mergeCell ref="A125:B125"/>
    <mergeCell ref="C125:I125"/>
    <mergeCell ref="C128:I128"/>
    <mergeCell ref="A90:B90"/>
    <mergeCell ref="C90:I90"/>
    <mergeCell ref="A91:B91"/>
    <mergeCell ref="C91:I91"/>
    <mergeCell ref="A92:B92"/>
    <mergeCell ref="C92:I92"/>
    <mergeCell ref="A83:B83"/>
    <mergeCell ref="C83:I83"/>
    <mergeCell ref="A85:A86"/>
    <mergeCell ref="B85:B86"/>
    <mergeCell ref="C85:C86"/>
    <mergeCell ref="D85:D86"/>
    <mergeCell ref="E85:E86"/>
    <mergeCell ref="F85:H85"/>
    <mergeCell ref="I85:I86"/>
    <mergeCell ref="A113:B113"/>
    <mergeCell ref="C113:I113"/>
    <mergeCell ref="A114:B114"/>
    <mergeCell ref="C114:I114"/>
    <mergeCell ref="A115:B115"/>
    <mergeCell ref="C115:I115"/>
    <mergeCell ref="A93:B93"/>
    <mergeCell ref="C93:I93"/>
    <mergeCell ref="A95:A96"/>
    <mergeCell ref="B95:B96"/>
    <mergeCell ref="C95:C96"/>
    <mergeCell ref="D95:D96"/>
    <mergeCell ref="E95:E96"/>
    <mergeCell ref="F95:H95"/>
    <mergeCell ref="I95:I96"/>
    <mergeCell ref="A116:B116"/>
    <mergeCell ref="C116:I116"/>
    <mergeCell ref="A118:A119"/>
    <mergeCell ref="B118:B119"/>
    <mergeCell ref="C118:C119"/>
    <mergeCell ref="D118:D119"/>
    <mergeCell ref="E118:E119"/>
    <mergeCell ref="F118:H118"/>
    <mergeCell ref="I118:I119"/>
    <mergeCell ref="C37:C38"/>
    <mergeCell ref="D37:D38"/>
    <mergeCell ref="E37:E38"/>
    <mergeCell ref="F37:H37"/>
    <mergeCell ref="I37:I38"/>
    <mergeCell ref="A55:B55"/>
    <mergeCell ref="C55:I55"/>
    <mergeCell ref="A56:B56"/>
    <mergeCell ref="C56:I56"/>
    <mergeCell ref="A57:B57"/>
    <mergeCell ref="C57:I57"/>
    <mergeCell ref="A58:B58"/>
    <mergeCell ref="C58:I58"/>
    <mergeCell ref="A60:A61"/>
    <mergeCell ref="B60:B61"/>
    <mergeCell ref="C60:C61"/>
    <mergeCell ref="D60:D61"/>
    <mergeCell ref="E60:E61"/>
    <mergeCell ref="F60:H60"/>
    <mergeCell ref="I60:I61"/>
  </mergeCells>
  <hyperlinks>
    <hyperlink ref="A1" location="_edn1" display="_edn1"/>
    <hyperlink ref="A147" location="_ednref1" display="_ednref1"/>
    <hyperlink ref="C148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7yO6q35L1sxemlZvCpw8LzeiRpk=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9IkQOyjpddND7kYjbgox3jM73rA=</DigestValue>
    </Reference>
  </SignedInfo>
  <SignatureValue>bCZ4ojMhos5TCJkFJQAgr8TN78qrieM0LJ9IKAysqyVpMTLHYfa2ijg5sXd8R/X1rAy4wfeU8VnI
/TfwzbIp8vvyGFCvThO4RyzAEp3TkF6j5DojKr/dyX/NQ2uoGFC7eNlK/mhNhbWx619iPf7ocG7J
BKc8zgS3agqEY7P83bg=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IppcKX1/vY90LqXyVppgTlKt1oU=</DigestValue>
      </Reference>
      <Reference URI="/xl/worksheets/sheet1.xml?ContentType=application/vnd.openxmlformats-officedocument.spreadsheetml.worksheet+xml">
        <DigestMethod Algorithm="http://www.w3.org/2000/09/xmldsig#sha1"/>
        <DigestValue>A7H/fhz0NkOvd+AleGvMfrrk5xQ=</DigestValue>
      </Reference>
      <Reference URI="/xl/styles.xml?ContentType=application/vnd.openxmlformats-officedocument.spreadsheetml.styles+xml">
        <DigestMethod Algorithm="http://www.w3.org/2000/09/xmldsig#sha1"/>
        <DigestValue>Y4pnbeoBtf4mJw6tjootgR/ZUxA=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1dy4TPFckp9bHpyue2L0uyn1R1A=</DigestValue>
      </Reference>
      <Reference URI="/xl/sharedStrings.xml?ContentType=application/vnd.openxmlformats-officedocument.spreadsheetml.sharedStrings+xml">
        <DigestMethod Algorithm="http://www.w3.org/2000/09/xmldsig#sha1"/>
        <DigestValue>3mZUyE0sRdb/zbQnZrlWuhhCdiQ=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2022-04-28T01:22:11Z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2022-04-28T01:22:11Z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2022-04-28T01:22:11Z</dcterms:modified>
  <cp:contentStatus/>
</cp:coreProperties>
</file>