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Лист1!$A$110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C97" i="1" l="1"/>
  <c r="C95" i="1"/>
  <c r="E107" i="1"/>
  <c r="C107" i="1"/>
  <c r="E85" i="1"/>
  <c r="C85" i="1"/>
  <c r="E84" i="1"/>
  <c r="C84" i="1"/>
  <c r="E83" i="1"/>
  <c r="C83" i="1"/>
  <c r="C63" i="1"/>
  <c r="E53" i="1"/>
  <c r="C53" i="1"/>
  <c r="E52" i="1"/>
  <c r="C52" i="1"/>
  <c r="E51" i="1"/>
  <c r="C51" i="1"/>
  <c r="E50" i="1"/>
  <c r="C50" i="1"/>
  <c r="E27" i="1"/>
  <c r="C27" i="1"/>
  <c r="E26" i="1"/>
  <c r="C26" i="1"/>
  <c r="E16" i="1"/>
  <c r="C16" i="1"/>
  <c r="E14" i="1"/>
  <c r="C14" i="1"/>
  <c r="E13" i="1"/>
  <c r="C13" i="1"/>
  <c r="E12" i="1"/>
  <c r="C12" i="1"/>
  <c r="E11" i="1"/>
  <c r="C11" i="1"/>
  <c r="E10" i="1"/>
  <c r="C10" i="1"/>
  <c r="E30" i="1"/>
  <c r="C30" i="1"/>
  <c r="E29" i="1"/>
  <c r="C29" i="1"/>
  <c r="E28" i="1"/>
  <c r="D28" i="1"/>
  <c r="C28" i="1"/>
  <c r="E15" i="1"/>
  <c r="D15" i="1"/>
  <c r="C15" i="1"/>
</calcChain>
</file>

<file path=xl/sharedStrings.xml><?xml version="1.0" encoding="utf-8"?>
<sst xmlns="http://schemas.openxmlformats.org/spreadsheetml/2006/main" count="334" uniqueCount="66">
  <si>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</si>
  <si>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</si>
  <si>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</si>
  <si>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</si>
  <si>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</si>
  <si>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</si>
  <si>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</si>
  <si>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</si>
  <si>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</si>
  <si>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</si>
  <si>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</si>
  <si>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</si>
  <si>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</si>
  <si>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</si>
  <si>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</si>
  <si>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</si>
  <si>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</si>
  <si>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</si>
  <si>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</si>
  <si>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</si>
  <si>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</si>
  <si>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</si>
  <si>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</si>
  <si>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</si>
  <si>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</si>
  <si>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</si>
  <si>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</si>
  <si>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</si>
  <si>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</si>
  <si>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</si>
  <si>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</si>
  <si>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</si>
  <si>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</si>
  <si>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</si>
  <si>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</si>
  <si>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</si>
  <si>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Сельскохозяйственная микроперепись 2021 года</t>
  </si>
  <si>
    <t>Специалист по эксплуатации СВТ</t>
  </si>
  <si>
    <t>Обеспечение и поддержание работоспособности используемых для выполнения работ технических средств</t>
  </si>
  <si>
    <t>Сплошное федеральное статистическое наблюдение за деятельностью субъектов малого и среднего предпринимательства</t>
  </si>
  <si>
    <t>Начальник смены</t>
  </si>
  <si>
    <t xml:space="preserve"> Всероссийская перепись населения 2020 года  </t>
  </si>
  <si>
    <t>Оператор по подведению итогов</t>
  </si>
  <si>
    <t>Формирование итоговых таблиц</t>
  </si>
  <si>
    <t xml:space="preserve">Федеральное статистическое наблюдение за дополнительным образованием детей </t>
  </si>
  <si>
    <t>Объект закупки  (объем / содержание работ)</t>
  </si>
  <si>
    <t>Оператор формального и логического контроля данных</t>
  </si>
  <si>
    <t xml:space="preserve">Организация работы по сопоставлению итогов СХМП с данными, полученными на основе других источников. Организация работы по проверке рабочих таблиц с итогами СХМП. </t>
  </si>
  <si>
    <t>Проведение формально-логического контроля и корректировка данных. Формирование информационнного массива для подготовки окончательных итогов сплошного наблюдения.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</si>
  <si>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</si>
  <si>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</si>
  <si>
    <t>Федеральный бюджет (157.0113.1540792704.244.226)</t>
  </si>
  <si>
    <t>Федеральный бюджет (157.0113.1540792703.244.226)</t>
  </si>
  <si>
    <t>Федеральный бюджет (157.0113.1540792700.244.226)</t>
  </si>
  <si>
    <t>Федеральный бюджет (157.0113.1540792705.244.226)</t>
  </si>
  <si>
    <t>Федеральный бюджет (157.0113.1540792702.244.226)</t>
  </si>
  <si>
    <t>(cсылка) https://zakupki.gov.ru/epz/orderplan/pg2020/general-info.html?plan-number=202201231000009001</t>
  </si>
  <si>
    <t xml:space="preserve">                           (дата, подпись)</t>
  </si>
  <si>
    <t>Январь-Март 2022 год</t>
  </si>
  <si>
    <t xml:space="preserve">Федеральное статистическое наблюдение за объемами продажи на розничных рынках </t>
  </si>
  <si>
    <t>Федеральный бюджет (157.0113.1540790019.244.226)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</si>
  <si>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</si>
  <si>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</si>
  <si>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Федеральное  статистическое наблюдение за затратами на производство и продажу продукции (товаров, работ, услуг)</t>
  </si>
  <si>
    <t>Информирование респондентов о проведении наблюдения за затратами на производство. Сбор и обработка первичных статистических данных. Обеспечение полноты их сбора в соответствии с каталогами. Осуществление автоматизированной обработки и контроля первичных статистических данных.</t>
  </si>
  <si>
    <t>Ввод статистической информации в ПО и проведение формального и логического контроля первичных статистических данных.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</si>
</sst>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2" fillId="0" borderId="0" xfId="0" applyFont="1" applyBorder="1" applyAlignment="1">
      <alignment horizontal="left" wrapText="1"/>
    </xf>
    <xf numFmtId="0" fontId="7" fillId="0" borderId="0" xfId="1" applyFont="1" applyAlignment="1" applyProtection="1"/>
    <xf numFmtId="0" fontId="9" fillId="0" borderId="0" xfId="0" applyFont="1"/>
    <xf numFmtId="0" fontId="9" fillId="0" borderId="0" xfId="0" applyFont="1" applyAlignment="1">
      <alignment horizontal="justify"/>
    </xf>
    <xf numFmtId="0" fontId="12" fillId="0" borderId="0" xfId="0" applyFont="1"/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3" fontId="2" fillId="0" borderId="10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justify" wrapText="1"/>
    </xf>
    <xf numFmtId="0" fontId="9" fillId="0" borderId="10" xfId="0" applyFont="1" applyBorder="1" applyAlignment="1">
      <alignment horizontal="left" wrapText="1"/>
    </xf>
    <xf numFmtId="0" fontId="9" fillId="0" borderId="0" xfId="0" applyFont="1" applyBorder="1" applyAlignment="1">
      <alignment horizontal="justify" wrapText="1"/>
    </xf>
    <xf numFmtId="0" fontId="13" fillId="0" borderId="0" xfId="0" applyFont="1" applyBorder="1" applyAlignment="1">
      <alignment horizontal="center" wrapText="1"/>
    </xf>
    <xf numFmtId="4" fontId="13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4" fontId="2" fillId="2" borderId="1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left" wrapText="1"/>
    </xf>
    <xf numFmtId="0" fontId="15" fillId="0" borderId="10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2" fillId="2" borderId="10" xfId="0" applyNumberFormat="1" applyFont="1" applyFill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4" fontId="2" fillId="0" borderId="10" xfId="0" applyNumberFormat="1" applyFont="1" applyFill="1" applyBorder="1" applyAlignment="1">
      <alignment horizontal="center" wrapText="1"/>
    </xf>
    <xf numFmtId="3" fontId="2" fillId="2" borderId="0" xfId="0" applyNumberFormat="1" applyFont="1" applyFill="1" applyBorder="1" applyAlignment="1">
      <alignment horizontal="center" wrapText="1"/>
    </xf>
    <xf numFmtId="4" fontId="2" fillId="2" borderId="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9" fillId="0" borderId="1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6" fillId="0" borderId="8" xfId="0" applyFont="1" applyBorder="1" applyAlignment="1">
      <alignment horizontal="justify" wrapText="1"/>
    </xf>
    <xf numFmtId="0" fontId="6" fillId="0" borderId="6" xfId="0" applyFont="1" applyBorder="1" applyAlignment="1">
      <alignment horizontal="justify" wrapText="1"/>
    </xf>
    <xf numFmtId="0" fontId="6" fillId="0" borderId="7" xfId="0" applyFont="1" applyBorder="1" applyAlignment="1">
      <alignment horizontal="justify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11" fillId="0" borderId="0" xfId="1" applyFont="1" applyAlignment="1" applyProtection="1">
      <alignment horizontal="center" wrapText="1"/>
    </xf>
    <xf numFmtId="0" fontId="11" fillId="0" borderId="0" xfId="1" applyFont="1" applyAlignment="1" applyProtection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15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wrapText="1"/>
    </xf>
    <xf numFmtId="0" fontId="6" fillId="0" borderId="3" xfId="0" applyFont="1" applyBorder="1" applyAlignment="1">
      <alignment horizontal="justify" wrapText="1"/>
    </xf>
    <xf numFmtId="0" fontId="6" fillId="0" borderId="1" xfId="0" applyFont="1" applyBorder="1" applyAlignment="1">
      <alignment horizontal="justify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8" fillId="0" borderId="0" xfId="1" applyFont="1" applyAlignment="1" applyProtection="1">
      <alignment horizontal="left" wrapText="1"/>
    </xf>
    <xf numFmtId="0" fontId="6" fillId="0" borderId="5" xfId="0" applyFont="1" applyBorder="1" applyAlignment="1">
      <alignment horizontal="justify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2" fillId="0" borderId="0" xfId="0" applyFont="1" applyAlignment="1">
      <alignment horizontal="justify" vertical="top" wrapText="1"/>
    </xf>
    <xf numFmtId="0" fontId="10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showWhiteSpace="0" view="pageLayout" topLeftCell="A58" zoomScale="90" zoomScaleNormal="100" zoomScalePageLayoutView="90" workbookViewId="0">
      <selection activeCell="E74" sqref="E74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9" customFormat="1" ht="31.5" customHeight="1" thickBot="1" x14ac:dyDescent="0.3">
      <c r="A1" s="71" t="s">
        <v>33</v>
      </c>
      <c r="B1" s="72"/>
      <c r="C1" s="72"/>
      <c r="D1" s="72"/>
      <c r="E1" s="72"/>
      <c r="F1" s="72"/>
      <c r="G1" s="72"/>
      <c r="H1" s="72"/>
      <c r="I1" s="72"/>
    </row>
    <row r="2" spans="1:9" ht="19.5" customHeight="1" thickBot="1" x14ac:dyDescent="0.3">
      <c r="A2" s="78" t="s">
        <v>0</v>
      </c>
      <c r="B2" s="79"/>
      <c r="C2" s="73" t="s">
        <v>41</v>
      </c>
      <c r="D2" s="74"/>
      <c r="E2" s="74"/>
      <c r="F2" s="74"/>
      <c r="G2" s="74"/>
      <c r="H2" s="74"/>
      <c r="I2" s="75"/>
    </row>
    <row r="3" spans="1:9" ht="28.5" customHeight="1" thickBot="1" x14ac:dyDescent="0.25">
      <c r="A3" s="78" t="s">
        <v>1</v>
      </c>
      <c r="B3" s="79"/>
      <c r="C3" s="63" t="s">
        <v>2</v>
      </c>
      <c r="D3" s="64"/>
      <c r="E3" s="64"/>
      <c r="F3" s="64"/>
      <c r="G3" s="64"/>
      <c r="H3" s="64"/>
      <c r="I3" s="65"/>
    </row>
    <row r="4" spans="1:9" ht="22.5" customHeight="1" thickBot="1" x14ac:dyDescent="0.25">
      <c r="A4" s="78" t="s">
        <v>3</v>
      </c>
      <c r="B4" s="79"/>
      <c r="C4" s="66" t="s">
        <v>58</v>
      </c>
      <c r="D4" s="67"/>
      <c r="E4" s="67"/>
      <c r="F4" s="67"/>
      <c r="G4" s="67"/>
      <c r="H4" s="67"/>
      <c r="I4" s="68"/>
    </row>
    <row r="5" spans="1:9" ht="33.75" customHeight="1" thickBot="1" x14ac:dyDescent="0.25">
      <c r="A5" s="78" t="s">
        <v>4</v>
      </c>
      <c r="B5" s="79"/>
      <c r="C5" s="76" t="s">
        <v>51</v>
      </c>
      <c r="D5" s="76"/>
      <c r="E5" s="76"/>
      <c r="F5" s="76"/>
      <c r="G5" s="76"/>
      <c r="H5" s="76"/>
      <c r="I5" s="77"/>
    </row>
    <row r="6" spans="1:9" x14ac:dyDescent="0.2">
      <c r="A6" s="3"/>
    </row>
    <row r="7" spans="1:9" ht="15.75" customHeight="1" x14ac:dyDescent="0.2">
      <c r="A7" s="54" t="s">
        <v>5</v>
      </c>
      <c r="B7" s="54" t="s">
        <v>32</v>
      </c>
      <c r="C7" s="54" t="s">
        <v>6</v>
      </c>
      <c r="D7" s="54" t="s">
        <v>7</v>
      </c>
      <c r="E7" s="54" t="s">
        <v>8</v>
      </c>
      <c r="F7" s="54" t="s">
        <v>9</v>
      </c>
      <c r="G7" s="54"/>
      <c r="H7" s="54"/>
      <c r="I7" s="54" t="s">
        <v>10</v>
      </c>
    </row>
    <row r="8" spans="1:9" ht="69" customHeight="1" x14ac:dyDescent="0.2">
      <c r="A8" s="54"/>
      <c r="B8" s="54"/>
      <c r="C8" s="54"/>
      <c r="D8" s="54"/>
      <c r="E8" s="54"/>
      <c r="F8" s="37" t="s">
        <v>11</v>
      </c>
      <c r="G8" s="37" t="s">
        <v>12</v>
      </c>
      <c r="H8" s="37" t="s">
        <v>13</v>
      </c>
      <c r="I8" s="54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33" customHeight="1" x14ac:dyDescent="0.2">
      <c r="A10" s="15" t="s">
        <v>14</v>
      </c>
      <c r="B10" s="15" t="s">
        <v>15</v>
      </c>
      <c r="C10" s="16">
        <f>1+1+1</f>
        <v>3</v>
      </c>
      <c r="D10" s="16">
        <v>3</v>
      </c>
      <c r="E10" s="17">
        <f>10550+21100+21100</f>
        <v>52750</v>
      </c>
      <c r="F10" s="19" t="s">
        <v>26</v>
      </c>
      <c r="G10" s="19" t="s">
        <v>26</v>
      </c>
      <c r="H10" s="19" t="s">
        <v>26</v>
      </c>
      <c r="I10" s="19" t="s">
        <v>26</v>
      </c>
    </row>
    <row r="11" spans="1:9" ht="34.5" customHeight="1" x14ac:dyDescent="0.2">
      <c r="A11" s="15" t="s">
        <v>16</v>
      </c>
      <c r="B11" s="15" t="s">
        <v>17</v>
      </c>
      <c r="C11" s="16">
        <f>2+2</f>
        <v>4</v>
      </c>
      <c r="D11" s="16">
        <v>4</v>
      </c>
      <c r="E11" s="17">
        <f>15120+37800</f>
        <v>52920</v>
      </c>
      <c r="F11" s="19" t="s">
        <v>26</v>
      </c>
      <c r="G11" s="19" t="s">
        <v>26</v>
      </c>
      <c r="H11" s="19" t="s">
        <v>26</v>
      </c>
      <c r="I11" s="19" t="s">
        <v>26</v>
      </c>
    </row>
    <row r="12" spans="1:9" ht="29.25" customHeight="1" x14ac:dyDescent="0.2">
      <c r="A12" s="15" t="s">
        <v>18</v>
      </c>
      <c r="B12" s="15" t="s">
        <v>17</v>
      </c>
      <c r="C12" s="16">
        <f>2+2+2</f>
        <v>6</v>
      </c>
      <c r="D12" s="16">
        <v>6</v>
      </c>
      <c r="E12" s="17">
        <f>20000+40000+40000</f>
        <v>100000</v>
      </c>
      <c r="F12" s="19" t="s">
        <v>26</v>
      </c>
      <c r="G12" s="19" t="s">
        <v>26</v>
      </c>
      <c r="H12" s="19" t="s">
        <v>26</v>
      </c>
      <c r="I12" s="19" t="s">
        <v>26</v>
      </c>
    </row>
    <row r="13" spans="1:9" ht="28.5" customHeight="1" x14ac:dyDescent="0.2">
      <c r="A13" s="36" t="s">
        <v>19</v>
      </c>
      <c r="B13" s="15" t="s">
        <v>20</v>
      </c>
      <c r="C13" s="16">
        <f>1+1+1</f>
        <v>3</v>
      </c>
      <c r="D13" s="16">
        <v>3</v>
      </c>
      <c r="E13" s="17">
        <f>13680+18900+18900</f>
        <v>51480</v>
      </c>
      <c r="F13" s="19" t="s">
        <v>26</v>
      </c>
      <c r="G13" s="19" t="s">
        <v>26</v>
      </c>
      <c r="H13" s="19" t="s">
        <v>26</v>
      </c>
      <c r="I13" s="19" t="s">
        <v>26</v>
      </c>
    </row>
    <row r="14" spans="1:9" ht="30.75" customHeight="1" x14ac:dyDescent="0.2">
      <c r="A14" s="15" t="s">
        <v>40</v>
      </c>
      <c r="B14" s="33" t="s">
        <v>23</v>
      </c>
      <c r="C14" s="20">
        <f>2+2+2</f>
        <v>6</v>
      </c>
      <c r="D14" s="20">
        <v>6</v>
      </c>
      <c r="E14" s="28">
        <f>30946.66+40793.34+25320</f>
        <v>97060</v>
      </c>
      <c r="F14" s="19" t="s">
        <v>26</v>
      </c>
      <c r="G14" s="19" t="s">
        <v>26</v>
      </c>
      <c r="H14" s="19" t="s">
        <v>26</v>
      </c>
      <c r="I14" s="19" t="s">
        <v>26</v>
      </c>
    </row>
    <row r="15" spans="1:9" ht="55.5" customHeight="1" x14ac:dyDescent="0.2">
      <c r="A15" s="15" t="s">
        <v>37</v>
      </c>
      <c r="B15" s="34" t="s">
        <v>38</v>
      </c>
      <c r="C15" s="19">
        <f>2</f>
        <v>2</v>
      </c>
      <c r="D15" s="19">
        <f>2</f>
        <v>2</v>
      </c>
      <c r="E15" s="17">
        <f>24493.34</f>
        <v>24493.34</v>
      </c>
      <c r="F15" s="19" t="s">
        <v>26</v>
      </c>
      <c r="G15" s="19" t="s">
        <v>26</v>
      </c>
      <c r="H15" s="19" t="s">
        <v>26</v>
      </c>
      <c r="I15" s="19" t="s">
        <v>26</v>
      </c>
    </row>
    <row r="16" spans="1:9" ht="33" customHeight="1" x14ac:dyDescent="0.2">
      <c r="A16" s="15" t="s">
        <v>22</v>
      </c>
      <c r="B16" s="35" t="s">
        <v>23</v>
      </c>
      <c r="C16" s="20">
        <f>10+10+10</f>
        <v>30</v>
      </c>
      <c r="D16" s="20">
        <v>30</v>
      </c>
      <c r="E16" s="28">
        <f>130533.3+172020+106800</f>
        <v>409353.3</v>
      </c>
      <c r="F16" s="19" t="s">
        <v>26</v>
      </c>
      <c r="G16" s="19" t="s">
        <v>26</v>
      </c>
      <c r="H16" s="19" t="s">
        <v>26</v>
      </c>
      <c r="I16" s="19" t="s">
        <v>26</v>
      </c>
    </row>
    <row r="17" spans="1:9" ht="33" customHeight="1" thickBot="1" x14ac:dyDescent="0.25">
      <c r="A17" s="15" t="s">
        <v>42</v>
      </c>
      <c r="B17" s="35" t="s">
        <v>43</v>
      </c>
      <c r="C17" s="20" t="s">
        <v>26</v>
      </c>
      <c r="D17" s="20" t="s">
        <v>26</v>
      </c>
      <c r="E17" s="28" t="s">
        <v>26</v>
      </c>
      <c r="F17" s="19" t="s">
        <v>26</v>
      </c>
      <c r="G17" s="19" t="s">
        <v>26</v>
      </c>
      <c r="H17" s="19" t="s">
        <v>26</v>
      </c>
      <c r="I17" s="19" t="s">
        <v>26</v>
      </c>
    </row>
    <row r="18" spans="1:9" ht="21.75" customHeight="1" thickBot="1" x14ac:dyDescent="0.3">
      <c r="A18" s="69" t="s">
        <v>0</v>
      </c>
      <c r="B18" s="70"/>
      <c r="C18" s="81" t="s">
        <v>34</v>
      </c>
      <c r="D18" s="82"/>
      <c r="E18" s="82"/>
      <c r="F18" s="82"/>
      <c r="G18" s="82"/>
      <c r="H18" s="82"/>
      <c r="I18" s="83"/>
    </row>
    <row r="19" spans="1:9" ht="22.5" customHeight="1" thickBot="1" x14ac:dyDescent="0.25">
      <c r="A19" s="69" t="s">
        <v>1</v>
      </c>
      <c r="B19" s="70"/>
      <c r="C19" s="51" t="s">
        <v>2</v>
      </c>
      <c r="D19" s="52"/>
      <c r="E19" s="52"/>
      <c r="F19" s="52"/>
      <c r="G19" s="52"/>
      <c r="H19" s="52"/>
      <c r="I19" s="53"/>
    </row>
    <row r="20" spans="1:9" ht="16.5" customHeight="1" thickBot="1" x14ac:dyDescent="0.25">
      <c r="A20" s="69" t="s">
        <v>3</v>
      </c>
      <c r="B20" s="70"/>
      <c r="C20" s="51" t="s">
        <v>58</v>
      </c>
      <c r="D20" s="52"/>
      <c r="E20" s="52"/>
      <c r="F20" s="52"/>
      <c r="G20" s="52"/>
      <c r="H20" s="52"/>
      <c r="I20" s="53"/>
    </row>
    <row r="21" spans="1:9" ht="27.75" customHeight="1" thickBot="1" x14ac:dyDescent="0.25">
      <c r="A21" s="69" t="s">
        <v>4</v>
      </c>
      <c r="B21" s="70"/>
      <c r="C21" s="63" t="s">
        <v>52</v>
      </c>
      <c r="D21" s="64"/>
      <c r="E21" s="64"/>
      <c r="F21" s="64"/>
      <c r="G21" s="64"/>
      <c r="H21" s="64"/>
      <c r="I21" s="65"/>
    </row>
    <row r="22" spans="1:9" ht="4.5" customHeight="1" x14ac:dyDescent="0.2">
      <c r="A22" s="3"/>
    </row>
    <row r="23" spans="1:9" x14ac:dyDescent="0.2">
      <c r="A23" s="54" t="s">
        <v>5</v>
      </c>
      <c r="B23" s="80" t="s">
        <v>32</v>
      </c>
      <c r="C23" s="54" t="s">
        <v>6</v>
      </c>
      <c r="D23" s="54" t="s">
        <v>7</v>
      </c>
      <c r="E23" s="54" t="s">
        <v>8</v>
      </c>
      <c r="F23" s="54" t="s">
        <v>9</v>
      </c>
      <c r="G23" s="54"/>
      <c r="H23" s="54"/>
      <c r="I23" s="54" t="s">
        <v>10</v>
      </c>
    </row>
    <row r="24" spans="1:9" ht="61.5" customHeight="1" x14ac:dyDescent="0.2">
      <c r="A24" s="54"/>
      <c r="B24" s="80"/>
      <c r="C24" s="54"/>
      <c r="D24" s="54"/>
      <c r="E24" s="54"/>
      <c r="F24" s="37" t="s">
        <v>11</v>
      </c>
      <c r="G24" s="37" t="s">
        <v>12</v>
      </c>
      <c r="H24" s="37" t="s">
        <v>13</v>
      </c>
      <c r="I24" s="54"/>
    </row>
    <row r="25" spans="1:9" x14ac:dyDescent="0.2">
      <c r="A25" s="14">
        <v>1</v>
      </c>
      <c r="B25" s="14">
        <v>2</v>
      </c>
      <c r="C25" s="14">
        <v>3</v>
      </c>
      <c r="D25" s="14">
        <v>4</v>
      </c>
      <c r="E25" s="14">
        <v>5</v>
      </c>
      <c r="F25" s="14">
        <v>6</v>
      </c>
      <c r="G25" s="14">
        <v>7</v>
      </c>
      <c r="H25" s="14">
        <v>8</v>
      </c>
      <c r="I25" s="14">
        <v>9</v>
      </c>
    </row>
    <row r="26" spans="1:9" ht="28.5" customHeight="1" x14ac:dyDescent="0.2">
      <c r="A26" s="15" t="s">
        <v>14</v>
      </c>
      <c r="B26" s="15" t="s">
        <v>15</v>
      </c>
      <c r="C26" s="29">
        <f>2+2+2</f>
        <v>6</v>
      </c>
      <c r="D26" s="29">
        <v>6</v>
      </c>
      <c r="E26" s="30">
        <f>22800+36000+36000</f>
        <v>94800</v>
      </c>
      <c r="F26" s="19" t="s">
        <v>26</v>
      </c>
      <c r="G26" s="19" t="s">
        <v>26</v>
      </c>
      <c r="H26" s="19" t="s">
        <v>26</v>
      </c>
      <c r="I26" s="19" t="s">
        <v>26</v>
      </c>
    </row>
    <row r="27" spans="1:9" ht="29.25" customHeight="1" x14ac:dyDescent="0.2">
      <c r="A27" s="15" t="s">
        <v>16</v>
      </c>
      <c r="B27" s="15" t="s">
        <v>17</v>
      </c>
      <c r="C27" s="29">
        <f>11+11+11</f>
        <v>33</v>
      </c>
      <c r="D27" s="29">
        <v>33</v>
      </c>
      <c r="E27" s="30">
        <f>111466.63+176000+176000</f>
        <v>463466.63</v>
      </c>
      <c r="F27" s="19" t="s">
        <v>26</v>
      </c>
      <c r="G27" s="19" t="s">
        <v>26</v>
      </c>
      <c r="H27" s="19" t="s">
        <v>26</v>
      </c>
      <c r="I27" s="19" t="s">
        <v>26</v>
      </c>
    </row>
    <row r="28" spans="1:9" ht="27.75" customHeight="1" x14ac:dyDescent="0.2">
      <c r="A28" s="15" t="s">
        <v>21</v>
      </c>
      <c r="B28" s="15" t="s">
        <v>17</v>
      </c>
      <c r="C28" s="29">
        <f>54</f>
        <v>54</v>
      </c>
      <c r="D28" s="29">
        <f>54</f>
        <v>54</v>
      </c>
      <c r="E28" s="30">
        <f>810000</f>
        <v>810000</v>
      </c>
      <c r="F28" s="19" t="s">
        <v>26</v>
      </c>
      <c r="G28" s="19" t="s">
        <v>26</v>
      </c>
      <c r="H28" s="19" t="s">
        <v>26</v>
      </c>
      <c r="I28" s="19" t="s">
        <v>26</v>
      </c>
    </row>
    <row r="29" spans="1:9" ht="30" customHeight="1" x14ac:dyDescent="0.2">
      <c r="A29" s="15" t="s">
        <v>22</v>
      </c>
      <c r="B29" s="15" t="s">
        <v>23</v>
      </c>
      <c r="C29" s="29">
        <f>1</f>
        <v>1</v>
      </c>
      <c r="D29" s="29">
        <v>1</v>
      </c>
      <c r="E29" s="30">
        <f>12000</f>
        <v>12000</v>
      </c>
      <c r="F29" s="19" t="s">
        <v>26</v>
      </c>
      <c r="G29" s="19" t="s">
        <v>26</v>
      </c>
      <c r="H29" s="19" t="s">
        <v>26</v>
      </c>
      <c r="I29" s="19" t="s">
        <v>26</v>
      </c>
    </row>
    <row r="30" spans="1:9" ht="37.5" customHeight="1" x14ac:dyDescent="0.2">
      <c r="A30" s="15" t="s">
        <v>24</v>
      </c>
      <c r="B30" s="15" t="s">
        <v>23</v>
      </c>
      <c r="C30" s="29">
        <f>14</f>
        <v>14</v>
      </c>
      <c r="D30" s="29">
        <v>14</v>
      </c>
      <c r="E30" s="41">
        <f>117926.62</f>
        <v>117926.62</v>
      </c>
      <c r="F30" s="19" t="s">
        <v>26</v>
      </c>
      <c r="G30" s="19" t="s">
        <v>26</v>
      </c>
      <c r="H30" s="19" t="s">
        <v>26</v>
      </c>
      <c r="I30" s="19" t="s">
        <v>26</v>
      </c>
    </row>
    <row r="31" spans="1:9" ht="12" customHeight="1" thickBot="1" x14ac:dyDescent="0.25">
      <c r="A31" s="2"/>
    </row>
    <row r="32" spans="1:9" ht="16.5" customHeight="1" thickBot="1" x14ac:dyDescent="0.3">
      <c r="A32" s="58" t="s">
        <v>0</v>
      </c>
      <c r="B32" s="59"/>
      <c r="C32" s="87" t="s">
        <v>44</v>
      </c>
      <c r="D32" s="61"/>
      <c r="E32" s="61"/>
      <c r="F32" s="61"/>
      <c r="G32" s="61"/>
      <c r="H32" s="61"/>
      <c r="I32" s="62"/>
    </row>
    <row r="33" spans="1:9" ht="15" customHeight="1" thickBot="1" x14ac:dyDescent="0.25">
      <c r="A33" s="58" t="s">
        <v>1</v>
      </c>
      <c r="B33" s="59"/>
      <c r="C33" s="66" t="s">
        <v>2</v>
      </c>
      <c r="D33" s="67"/>
      <c r="E33" s="67"/>
      <c r="F33" s="67"/>
      <c r="G33" s="67"/>
      <c r="H33" s="67"/>
      <c r="I33" s="68"/>
    </row>
    <row r="34" spans="1:9" ht="12.75" customHeight="1" thickBot="1" x14ac:dyDescent="0.25">
      <c r="A34" s="58" t="s">
        <v>3</v>
      </c>
      <c r="B34" s="59"/>
      <c r="C34" s="66" t="s">
        <v>58</v>
      </c>
      <c r="D34" s="67"/>
      <c r="E34" s="67"/>
      <c r="F34" s="67"/>
      <c r="G34" s="67"/>
      <c r="H34" s="67"/>
      <c r="I34" s="68"/>
    </row>
    <row r="35" spans="1:9" ht="22.5" customHeight="1" thickBot="1" x14ac:dyDescent="0.25">
      <c r="A35" s="58" t="s">
        <v>4</v>
      </c>
      <c r="B35" s="59"/>
      <c r="C35" s="55" t="s">
        <v>52</v>
      </c>
      <c r="D35" s="56"/>
      <c r="E35" s="56"/>
      <c r="F35" s="56"/>
      <c r="G35" s="56"/>
      <c r="H35" s="56"/>
      <c r="I35" s="57"/>
    </row>
    <row r="36" spans="1:9" x14ac:dyDescent="0.2">
      <c r="A36" s="4"/>
    </row>
    <row r="37" spans="1:9" x14ac:dyDescent="0.2">
      <c r="A37" s="54" t="s">
        <v>5</v>
      </c>
      <c r="B37" s="88" t="s">
        <v>32</v>
      </c>
      <c r="C37" s="54" t="s">
        <v>6</v>
      </c>
      <c r="D37" s="54" t="s">
        <v>7</v>
      </c>
      <c r="E37" s="54" t="s">
        <v>8</v>
      </c>
      <c r="F37" s="54" t="s">
        <v>9</v>
      </c>
      <c r="G37" s="54"/>
      <c r="H37" s="54"/>
      <c r="I37" s="54" t="s">
        <v>10</v>
      </c>
    </row>
    <row r="38" spans="1:9" ht="55.5" customHeight="1" x14ac:dyDescent="0.2">
      <c r="A38" s="54"/>
      <c r="B38" s="89"/>
      <c r="C38" s="54"/>
      <c r="D38" s="54"/>
      <c r="E38" s="54"/>
      <c r="F38" s="37" t="s">
        <v>11</v>
      </c>
      <c r="G38" s="37" t="s">
        <v>12</v>
      </c>
      <c r="H38" s="37" t="s">
        <v>13</v>
      </c>
      <c r="I38" s="54"/>
    </row>
    <row r="39" spans="1:9" x14ac:dyDescent="0.2">
      <c r="A39" s="14">
        <v>1</v>
      </c>
      <c r="B39" s="14">
        <v>2</v>
      </c>
      <c r="C39" s="14">
        <v>3</v>
      </c>
      <c r="D39" s="14">
        <v>4</v>
      </c>
      <c r="E39" s="14">
        <v>5</v>
      </c>
      <c r="F39" s="14">
        <v>6</v>
      </c>
      <c r="G39" s="14">
        <v>7</v>
      </c>
      <c r="H39" s="14">
        <v>8</v>
      </c>
      <c r="I39" s="14">
        <v>9</v>
      </c>
    </row>
    <row r="40" spans="1:9" ht="27" customHeight="1" x14ac:dyDescent="0.2">
      <c r="A40" s="15" t="s">
        <v>25</v>
      </c>
      <c r="B40" s="15" t="s">
        <v>17</v>
      </c>
      <c r="C40" s="29">
        <v>1</v>
      </c>
      <c r="D40" s="39">
        <v>1</v>
      </c>
      <c r="E40" s="30">
        <v>15200</v>
      </c>
      <c r="F40" s="19" t="s">
        <v>26</v>
      </c>
      <c r="G40" s="19" t="s">
        <v>26</v>
      </c>
      <c r="H40" s="19" t="s">
        <v>26</v>
      </c>
      <c r="I40" s="19" t="s">
        <v>26</v>
      </c>
    </row>
    <row r="41" spans="1:9" ht="12.75" customHeight="1" thickBot="1" x14ac:dyDescent="0.25">
      <c r="A41" s="5"/>
      <c r="B41" s="5"/>
      <c r="C41" s="31"/>
      <c r="D41" s="31"/>
      <c r="E41" s="31"/>
      <c r="F41" s="10"/>
      <c r="G41" s="10"/>
      <c r="H41" s="11"/>
      <c r="I41" s="11"/>
    </row>
    <row r="42" spans="1:9" ht="30" customHeight="1" thickBot="1" x14ac:dyDescent="0.3">
      <c r="A42" s="58" t="s">
        <v>0</v>
      </c>
      <c r="B42" s="59"/>
      <c r="C42" s="60" t="s">
        <v>35</v>
      </c>
      <c r="D42" s="61"/>
      <c r="E42" s="61"/>
      <c r="F42" s="61"/>
      <c r="G42" s="61"/>
      <c r="H42" s="61"/>
      <c r="I42" s="62"/>
    </row>
    <row r="43" spans="1:9" ht="22.5" customHeight="1" thickBot="1" x14ac:dyDescent="0.25">
      <c r="A43" s="58" t="s">
        <v>1</v>
      </c>
      <c r="B43" s="59"/>
      <c r="C43" s="63" t="s">
        <v>2</v>
      </c>
      <c r="D43" s="64"/>
      <c r="E43" s="64"/>
      <c r="F43" s="64"/>
      <c r="G43" s="64"/>
      <c r="H43" s="64"/>
      <c r="I43" s="65"/>
    </row>
    <row r="44" spans="1:9" ht="19.5" customHeight="1" thickBot="1" x14ac:dyDescent="0.25">
      <c r="A44" s="58" t="s">
        <v>3</v>
      </c>
      <c r="B44" s="59"/>
      <c r="C44" s="66" t="s">
        <v>58</v>
      </c>
      <c r="D44" s="67"/>
      <c r="E44" s="67"/>
      <c r="F44" s="67"/>
      <c r="G44" s="67"/>
      <c r="H44" s="67"/>
      <c r="I44" s="68"/>
    </row>
    <row r="45" spans="1:9" ht="29.25" customHeight="1" thickBot="1" x14ac:dyDescent="0.25">
      <c r="A45" s="58" t="s">
        <v>4</v>
      </c>
      <c r="B45" s="59"/>
      <c r="C45" s="55" t="s">
        <v>53</v>
      </c>
      <c r="D45" s="56"/>
      <c r="E45" s="56"/>
      <c r="F45" s="56"/>
      <c r="G45" s="56"/>
      <c r="H45" s="56"/>
      <c r="I45" s="57"/>
    </row>
    <row r="46" spans="1:9" x14ac:dyDescent="0.2">
      <c r="A46" s="4"/>
    </row>
    <row r="47" spans="1:9" x14ac:dyDescent="0.2">
      <c r="A47" s="54" t="s">
        <v>5</v>
      </c>
      <c r="B47" s="88" t="s">
        <v>45</v>
      </c>
      <c r="C47" s="54" t="s">
        <v>6</v>
      </c>
      <c r="D47" s="54" t="s">
        <v>7</v>
      </c>
      <c r="E47" s="54" t="s">
        <v>8</v>
      </c>
      <c r="F47" s="54" t="s">
        <v>9</v>
      </c>
      <c r="G47" s="54"/>
      <c r="H47" s="54"/>
      <c r="I47" s="54" t="s">
        <v>10</v>
      </c>
    </row>
    <row r="48" spans="1:9" ht="60" x14ac:dyDescent="0.2">
      <c r="A48" s="54"/>
      <c r="B48" s="89"/>
      <c r="C48" s="54"/>
      <c r="D48" s="54"/>
      <c r="E48" s="54"/>
      <c r="F48" s="37" t="s">
        <v>11</v>
      </c>
      <c r="G48" s="37" t="s">
        <v>12</v>
      </c>
      <c r="H48" s="37" t="s">
        <v>13</v>
      </c>
      <c r="I48" s="54"/>
    </row>
    <row r="49" spans="1:9" x14ac:dyDescent="0.2">
      <c r="A49" s="14">
        <v>1</v>
      </c>
      <c r="B49" s="14">
        <v>2</v>
      </c>
      <c r="C49" s="14">
        <v>3</v>
      </c>
      <c r="D49" s="14">
        <v>4</v>
      </c>
      <c r="E49" s="14">
        <v>5</v>
      </c>
      <c r="F49" s="14">
        <v>6</v>
      </c>
      <c r="G49" s="14">
        <v>7</v>
      </c>
      <c r="H49" s="14">
        <v>8</v>
      </c>
      <c r="I49" s="14">
        <v>9</v>
      </c>
    </row>
    <row r="50" spans="1:9" ht="28.5" customHeight="1" x14ac:dyDescent="0.2">
      <c r="A50" s="15" t="s">
        <v>25</v>
      </c>
      <c r="B50" s="15" t="s">
        <v>17</v>
      </c>
      <c r="C50" s="19">
        <f>1+1+1</f>
        <v>3</v>
      </c>
      <c r="D50" s="19">
        <v>3</v>
      </c>
      <c r="E50" s="17">
        <f>17746.81+17746.81+17746.81</f>
        <v>53240.430000000008</v>
      </c>
      <c r="F50" s="18" t="s">
        <v>26</v>
      </c>
      <c r="G50" s="18" t="s">
        <v>26</v>
      </c>
      <c r="H50" s="19" t="s">
        <v>26</v>
      </c>
      <c r="I50" s="19" t="s">
        <v>26</v>
      </c>
    </row>
    <row r="51" spans="1:9" ht="25.5" x14ac:dyDescent="0.2">
      <c r="A51" s="15" t="s">
        <v>21</v>
      </c>
      <c r="B51" s="15" t="s">
        <v>27</v>
      </c>
      <c r="C51" s="19">
        <f>8+9+9</f>
        <v>26</v>
      </c>
      <c r="D51" s="19">
        <v>26</v>
      </c>
      <c r="E51" s="17">
        <f>103312.5+103312.5+103312.5</f>
        <v>309937.5</v>
      </c>
      <c r="F51" s="18" t="s">
        <v>26</v>
      </c>
      <c r="G51" s="18" t="s">
        <v>26</v>
      </c>
      <c r="H51" s="19" t="s">
        <v>26</v>
      </c>
      <c r="I51" s="19" t="s">
        <v>26</v>
      </c>
    </row>
    <row r="52" spans="1:9" ht="45" customHeight="1" x14ac:dyDescent="0.2">
      <c r="A52" s="15" t="s">
        <v>28</v>
      </c>
      <c r="B52" s="15" t="s">
        <v>29</v>
      </c>
      <c r="C52" s="19">
        <f>1+1+1</f>
        <v>3</v>
      </c>
      <c r="D52" s="19">
        <v>3</v>
      </c>
      <c r="E52" s="17">
        <f>9771.07+9771.07+9771.07</f>
        <v>29313.21</v>
      </c>
      <c r="F52" s="18" t="s">
        <v>26</v>
      </c>
      <c r="G52" s="18" t="s">
        <v>26</v>
      </c>
      <c r="H52" s="19" t="s">
        <v>26</v>
      </c>
      <c r="I52" s="19" t="s">
        <v>26</v>
      </c>
    </row>
    <row r="53" spans="1:9" ht="38.25" x14ac:dyDescent="0.2">
      <c r="A53" s="15" t="s">
        <v>46</v>
      </c>
      <c r="B53" s="15" t="s">
        <v>23</v>
      </c>
      <c r="C53" s="19">
        <f>1+1+1</f>
        <v>3</v>
      </c>
      <c r="D53" s="19">
        <v>3</v>
      </c>
      <c r="E53" s="17">
        <f>5510+5510+5510</f>
        <v>16530</v>
      </c>
      <c r="F53" s="18" t="s">
        <v>26</v>
      </c>
      <c r="G53" s="18" t="s">
        <v>26</v>
      </c>
      <c r="H53" s="19" t="s">
        <v>26</v>
      </c>
      <c r="I53" s="19" t="s">
        <v>26</v>
      </c>
    </row>
    <row r="54" spans="1:9" ht="157.5" customHeight="1" thickBot="1" x14ac:dyDescent="0.25">
      <c r="A54" s="5"/>
      <c r="B54" s="5"/>
      <c r="C54" s="11"/>
      <c r="D54" s="11"/>
      <c r="E54" s="13"/>
      <c r="F54" s="12"/>
      <c r="G54" s="12"/>
      <c r="H54" s="11"/>
      <c r="I54" s="11"/>
    </row>
    <row r="55" spans="1:9" ht="35.25" customHeight="1" thickBot="1" x14ac:dyDescent="0.3">
      <c r="A55" s="102" t="s">
        <v>0</v>
      </c>
      <c r="B55" s="103"/>
      <c r="C55" s="104" t="s">
        <v>59</v>
      </c>
      <c r="D55" s="105"/>
      <c r="E55" s="105"/>
      <c r="F55" s="105"/>
      <c r="G55" s="105"/>
      <c r="H55" s="105"/>
      <c r="I55" s="106"/>
    </row>
    <row r="56" spans="1:9" ht="15.75" customHeight="1" thickBot="1" x14ac:dyDescent="0.25">
      <c r="A56" s="102" t="s">
        <v>1</v>
      </c>
      <c r="B56" s="103"/>
      <c r="C56" s="63" t="s">
        <v>2</v>
      </c>
      <c r="D56" s="64"/>
      <c r="E56" s="64"/>
      <c r="F56" s="64"/>
      <c r="G56" s="64"/>
      <c r="H56" s="64"/>
      <c r="I56" s="65"/>
    </row>
    <row r="57" spans="1:9" ht="15.75" customHeight="1" thickBot="1" x14ac:dyDescent="0.25">
      <c r="A57" s="102" t="s">
        <v>3</v>
      </c>
      <c r="B57" s="103"/>
      <c r="C57" s="51" t="s">
        <v>58</v>
      </c>
      <c r="D57" s="52"/>
      <c r="E57" s="52"/>
      <c r="F57" s="52"/>
      <c r="G57" s="52"/>
      <c r="H57" s="52"/>
      <c r="I57" s="53"/>
    </row>
    <row r="58" spans="1:9" ht="26.25" customHeight="1" thickBot="1" x14ac:dyDescent="0.25">
      <c r="A58" s="102" t="s">
        <v>4</v>
      </c>
      <c r="B58" s="103"/>
      <c r="C58" s="63" t="s">
        <v>60</v>
      </c>
      <c r="D58" s="64"/>
      <c r="E58" s="64"/>
      <c r="F58" s="64"/>
      <c r="G58" s="64"/>
      <c r="H58" s="64"/>
      <c r="I58" s="65"/>
    </row>
    <row r="59" spans="1:9" x14ac:dyDescent="0.2">
      <c r="A59" s="2"/>
    </row>
    <row r="60" spans="1:9" ht="12.75" customHeight="1" x14ac:dyDescent="0.2">
      <c r="A60" s="88" t="s">
        <v>5</v>
      </c>
      <c r="B60" s="88" t="s">
        <v>45</v>
      </c>
      <c r="C60" s="88" t="s">
        <v>6</v>
      </c>
      <c r="D60" s="88" t="s">
        <v>7</v>
      </c>
      <c r="E60" s="88" t="s">
        <v>8</v>
      </c>
      <c r="F60" s="107" t="s">
        <v>9</v>
      </c>
      <c r="G60" s="108"/>
      <c r="H60" s="109"/>
      <c r="I60" s="88" t="s">
        <v>10</v>
      </c>
    </row>
    <row r="61" spans="1:9" ht="77.25" customHeight="1" x14ac:dyDescent="0.2">
      <c r="A61" s="89"/>
      <c r="B61" s="89"/>
      <c r="C61" s="89"/>
      <c r="D61" s="89"/>
      <c r="E61" s="89"/>
      <c r="F61" s="40" t="s">
        <v>11</v>
      </c>
      <c r="G61" s="40" t="s">
        <v>12</v>
      </c>
      <c r="H61" s="40" t="s">
        <v>13</v>
      </c>
      <c r="I61" s="89"/>
    </row>
    <row r="62" spans="1:9" x14ac:dyDescent="0.2">
      <c r="A62" s="45">
        <v>1</v>
      </c>
      <c r="B62" s="45">
        <v>2</v>
      </c>
      <c r="C62" s="14">
        <v>3</v>
      </c>
      <c r="D62" s="14">
        <v>4</v>
      </c>
      <c r="E62" s="14">
        <v>5</v>
      </c>
      <c r="F62" s="14">
        <v>6</v>
      </c>
      <c r="G62" s="14">
        <v>7</v>
      </c>
      <c r="H62" s="14">
        <v>8</v>
      </c>
      <c r="I62" s="14">
        <v>9</v>
      </c>
    </row>
    <row r="63" spans="1:9" ht="33" customHeight="1" x14ac:dyDescent="0.2">
      <c r="A63" s="15" t="s">
        <v>21</v>
      </c>
      <c r="B63" s="15" t="s">
        <v>61</v>
      </c>
      <c r="C63" s="44">
        <f>1+1</f>
        <v>2</v>
      </c>
      <c r="D63" s="32">
        <v>2</v>
      </c>
      <c r="E63" s="30">
        <v>8000</v>
      </c>
      <c r="F63" s="19" t="s">
        <v>26</v>
      </c>
      <c r="G63" s="19" t="s">
        <v>26</v>
      </c>
      <c r="H63" s="19" t="s">
        <v>26</v>
      </c>
      <c r="I63" s="19" t="s">
        <v>26</v>
      </c>
    </row>
    <row r="64" spans="1:9" ht="19.5" customHeight="1" thickBot="1" x14ac:dyDescent="0.25">
      <c r="A64" s="5"/>
      <c r="B64" s="5"/>
      <c r="C64" s="11"/>
      <c r="D64" s="11"/>
      <c r="E64" s="13"/>
      <c r="F64" s="12"/>
      <c r="G64" s="12"/>
      <c r="H64" s="11"/>
      <c r="I64" s="11"/>
    </row>
    <row r="65" spans="1:9" ht="35.25" customHeight="1" thickBot="1" x14ac:dyDescent="0.3">
      <c r="A65" s="102" t="s">
        <v>0</v>
      </c>
      <c r="B65" s="103"/>
      <c r="C65" s="104" t="s">
        <v>62</v>
      </c>
      <c r="D65" s="105"/>
      <c r="E65" s="105"/>
      <c r="F65" s="105"/>
      <c r="G65" s="105"/>
      <c r="H65" s="105"/>
      <c r="I65" s="106"/>
    </row>
    <row r="66" spans="1:9" ht="15.75" customHeight="1" thickBot="1" x14ac:dyDescent="0.25">
      <c r="A66" s="102" t="s">
        <v>1</v>
      </c>
      <c r="B66" s="103"/>
      <c r="C66" s="63" t="s">
        <v>2</v>
      </c>
      <c r="D66" s="64"/>
      <c r="E66" s="64"/>
      <c r="F66" s="64"/>
      <c r="G66" s="64"/>
      <c r="H66" s="64"/>
      <c r="I66" s="65"/>
    </row>
    <row r="67" spans="1:9" ht="15.75" customHeight="1" thickBot="1" x14ac:dyDescent="0.25">
      <c r="A67" s="102" t="s">
        <v>3</v>
      </c>
      <c r="B67" s="103"/>
      <c r="C67" s="51" t="s">
        <v>58</v>
      </c>
      <c r="D67" s="52"/>
      <c r="E67" s="52"/>
      <c r="F67" s="52"/>
      <c r="G67" s="52"/>
      <c r="H67" s="52"/>
      <c r="I67" s="53"/>
    </row>
    <row r="68" spans="1:9" ht="26.25" customHeight="1" thickBot="1" x14ac:dyDescent="0.25">
      <c r="A68" s="102" t="s">
        <v>4</v>
      </c>
      <c r="B68" s="103"/>
      <c r="C68" s="63" t="s">
        <v>60</v>
      </c>
      <c r="D68" s="64"/>
      <c r="E68" s="64"/>
      <c r="F68" s="64"/>
      <c r="G68" s="64"/>
      <c r="H68" s="64"/>
      <c r="I68" s="65"/>
    </row>
    <row r="69" spans="1:9" x14ac:dyDescent="0.2">
      <c r="A69" s="2"/>
    </row>
    <row r="70" spans="1:9" ht="12.75" customHeight="1" x14ac:dyDescent="0.2">
      <c r="A70" s="88" t="s">
        <v>5</v>
      </c>
      <c r="B70" s="88" t="s">
        <v>45</v>
      </c>
      <c r="C70" s="88" t="s">
        <v>6</v>
      </c>
      <c r="D70" s="88" t="s">
        <v>7</v>
      </c>
      <c r="E70" s="88" t="s">
        <v>8</v>
      </c>
      <c r="F70" s="107" t="s">
        <v>9</v>
      </c>
      <c r="G70" s="108"/>
      <c r="H70" s="109"/>
      <c r="I70" s="88" t="s">
        <v>10</v>
      </c>
    </row>
    <row r="71" spans="1:9" ht="77.25" customHeight="1" x14ac:dyDescent="0.2">
      <c r="A71" s="89"/>
      <c r="B71" s="89"/>
      <c r="C71" s="89"/>
      <c r="D71" s="89"/>
      <c r="E71" s="89"/>
      <c r="F71" s="40" t="s">
        <v>11</v>
      </c>
      <c r="G71" s="40" t="s">
        <v>12</v>
      </c>
      <c r="H71" s="40" t="s">
        <v>13</v>
      </c>
      <c r="I71" s="89"/>
    </row>
    <row r="72" spans="1:9" x14ac:dyDescent="0.2">
      <c r="A72" s="45">
        <v>1</v>
      </c>
      <c r="B72" s="45">
        <v>2</v>
      </c>
      <c r="C72" s="14">
        <v>3</v>
      </c>
      <c r="D72" s="14">
        <v>4</v>
      </c>
      <c r="E72" s="14">
        <v>5</v>
      </c>
      <c r="F72" s="14">
        <v>6</v>
      </c>
      <c r="G72" s="14">
        <v>7</v>
      </c>
      <c r="H72" s="14">
        <v>8</v>
      </c>
      <c r="I72" s="14">
        <v>9</v>
      </c>
    </row>
    <row r="73" spans="1:9" ht="48.75" customHeight="1" x14ac:dyDescent="0.2">
      <c r="A73" s="15" t="s">
        <v>21</v>
      </c>
      <c r="B73" s="15" t="s">
        <v>61</v>
      </c>
      <c r="C73" s="32">
        <v>4</v>
      </c>
      <c r="D73" s="32">
        <v>4</v>
      </c>
      <c r="E73" s="30">
        <v>5284.11</v>
      </c>
      <c r="F73" s="19" t="s">
        <v>26</v>
      </c>
      <c r="G73" s="19" t="s">
        <v>26</v>
      </c>
      <c r="H73" s="19" t="s">
        <v>26</v>
      </c>
      <c r="I73" s="19" t="s">
        <v>26</v>
      </c>
    </row>
    <row r="74" spans="1:9" ht="14.25" customHeight="1" thickBot="1" x14ac:dyDescent="0.25">
      <c r="A74" s="5"/>
      <c r="B74" s="5"/>
      <c r="C74" s="42"/>
      <c r="D74" s="42"/>
      <c r="E74" s="43"/>
      <c r="F74" s="11"/>
      <c r="G74" s="11"/>
      <c r="H74" s="11"/>
      <c r="I74" s="11"/>
    </row>
    <row r="75" spans="1:9" ht="18" customHeight="1" thickBot="1" x14ac:dyDescent="0.3">
      <c r="A75" s="92" t="s">
        <v>0</v>
      </c>
      <c r="B75" s="93"/>
      <c r="C75" s="94" t="s">
        <v>36</v>
      </c>
      <c r="D75" s="95"/>
      <c r="E75" s="95"/>
      <c r="F75" s="95"/>
      <c r="G75" s="95"/>
      <c r="H75" s="95"/>
      <c r="I75" s="96"/>
    </row>
    <row r="76" spans="1:9" ht="15.75" customHeight="1" thickBot="1" x14ac:dyDescent="0.25">
      <c r="A76" s="92" t="s">
        <v>1</v>
      </c>
      <c r="B76" s="93"/>
      <c r="C76" s="55" t="s">
        <v>2</v>
      </c>
      <c r="D76" s="56"/>
      <c r="E76" s="56"/>
      <c r="F76" s="56"/>
      <c r="G76" s="56"/>
      <c r="H76" s="56"/>
      <c r="I76" s="57"/>
    </row>
    <row r="77" spans="1:9" ht="15.75" customHeight="1" thickBot="1" x14ac:dyDescent="0.25">
      <c r="A77" s="92" t="s">
        <v>3</v>
      </c>
      <c r="B77" s="93"/>
      <c r="C77" s="66" t="s">
        <v>58</v>
      </c>
      <c r="D77" s="67"/>
      <c r="E77" s="67"/>
      <c r="F77" s="67"/>
      <c r="G77" s="67"/>
      <c r="H77" s="67"/>
      <c r="I77" s="68"/>
    </row>
    <row r="78" spans="1:9" ht="26.25" customHeight="1" thickBot="1" x14ac:dyDescent="0.25">
      <c r="A78" s="92" t="s">
        <v>4</v>
      </c>
      <c r="B78" s="93"/>
      <c r="C78" s="55" t="s">
        <v>54</v>
      </c>
      <c r="D78" s="56"/>
      <c r="E78" s="56"/>
      <c r="F78" s="56"/>
      <c r="G78" s="56"/>
      <c r="H78" s="56"/>
      <c r="I78" s="57"/>
    </row>
    <row r="79" spans="1:9" x14ac:dyDescent="0.2">
      <c r="A79" s="2"/>
    </row>
    <row r="80" spans="1:9" x14ac:dyDescent="0.2">
      <c r="A80" s="54" t="s">
        <v>5</v>
      </c>
      <c r="B80" s="88" t="s">
        <v>45</v>
      </c>
      <c r="C80" s="54" t="s">
        <v>6</v>
      </c>
      <c r="D80" s="54" t="s">
        <v>7</v>
      </c>
      <c r="E80" s="54" t="s">
        <v>8</v>
      </c>
      <c r="F80" s="54" t="s">
        <v>9</v>
      </c>
      <c r="G80" s="54"/>
      <c r="H80" s="54"/>
      <c r="I80" s="54" t="s">
        <v>10</v>
      </c>
    </row>
    <row r="81" spans="1:9" ht="61.5" customHeight="1" x14ac:dyDescent="0.2">
      <c r="A81" s="54"/>
      <c r="B81" s="89"/>
      <c r="C81" s="54"/>
      <c r="D81" s="54"/>
      <c r="E81" s="54"/>
      <c r="F81" s="37" t="s">
        <v>11</v>
      </c>
      <c r="G81" s="37" t="s">
        <v>12</v>
      </c>
      <c r="H81" s="37" t="s">
        <v>13</v>
      </c>
      <c r="I81" s="54"/>
    </row>
    <row r="82" spans="1:9" x14ac:dyDescent="0.2">
      <c r="A82" s="14">
        <v>1</v>
      </c>
      <c r="B82" s="14">
        <v>2</v>
      </c>
      <c r="C82" s="14">
        <v>3</v>
      </c>
      <c r="D82" s="14">
        <v>4</v>
      </c>
      <c r="E82" s="14">
        <v>5</v>
      </c>
      <c r="F82" s="14">
        <v>6</v>
      </c>
      <c r="G82" s="14">
        <v>7</v>
      </c>
      <c r="H82" s="14">
        <v>8</v>
      </c>
      <c r="I82" s="14">
        <v>9</v>
      </c>
    </row>
    <row r="83" spans="1:9" ht="67.5" x14ac:dyDescent="0.2">
      <c r="A83" s="15" t="s">
        <v>14</v>
      </c>
      <c r="B83" s="22" t="s">
        <v>47</v>
      </c>
      <c r="C83" s="29">
        <f>1+1+1</f>
        <v>3</v>
      </c>
      <c r="D83" s="29">
        <v>3</v>
      </c>
      <c r="E83" s="30">
        <f>15473.33+21100+21100</f>
        <v>57673.33</v>
      </c>
      <c r="F83" s="19" t="s">
        <v>26</v>
      </c>
      <c r="G83" s="19" t="s">
        <v>26</v>
      </c>
      <c r="H83" s="19" t="s">
        <v>26</v>
      </c>
      <c r="I83" s="19" t="s">
        <v>26</v>
      </c>
    </row>
    <row r="84" spans="1:9" ht="72.75" customHeight="1" x14ac:dyDescent="0.2">
      <c r="A84" s="15" t="s">
        <v>18</v>
      </c>
      <c r="B84" s="22" t="s">
        <v>47</v>
      </c>
      <c r="C84" s="32">
        <f>1+1+1</f>
        <v>3</v>
      </c>
      <c r="D84" s="32">
        <v>3</v>
      </c>
      <c r="E84" s="30">
        <f>14666.67+20000+20000</f>
        <v>54666.67</v>
      </c>
      <c r="F84" s="19" t="s">
        <v>26</v>
      </c>
      <c r="G84" s="19" t="s">
        <v>26</v>
      </c>
      <c r="H84" s="19" t="s">
        <v>26</v>
      </c>
      <c r="I84" s="19" t="s">
        <v>26</v>
      </c>
    </row>
    <row r="85" spans="1:9" ht="60" customHeight="1" x14ac:dyDescent="0.2">
      <c r="A85" s="15" t="s">
        <v>16</v>
      </c>
      <c r="B85" s="22" t="s">
        <v>47</v>
      </c>
      <c r="C85" s="32">
        <f>1+1+1</f>
        <v>3</v>
      </c>
      <c r="D85" s="32">
        <v>3</v>
      </c>
      <c r="E85" s="30">
        <f>13860+18900+18900</f>
        <v>51660</v>
      </c>
      <c r="F85" s="19" t="s">
        <v>26</v>
      </c>
      <c r="G85" s="19" t="s">
        <v>26</v>
      </c>
      <c r="H85" s="19" t="s">
        <v>26</v>
      </c>
      <c r="I85" s="19" t="s">
        <v>26</v>
      </c>
    </row>
    <row r="86" spans="1:9" ht="127.5" customHeight="1" thickBot="1" x14ac:dyDescent="0.25">
      <c r="A86" s="38"/>
      <c r="B86" s="23"/>
      <c r="C86" s="24"/>
      <c r="D86" s="24"/>
      <c r="E86" s="25"/>
      <c r="F86" s="26"/>
      <c r="G86" s="26"/>
      <c r="H86" s="27"/>
      <c r="I86" s="26"/>
    </row>
    <row r="87" spans="1:9" ht="35.25" customHeight="1" thickBot="1" x14ac:dyDescent="0.3">
      <c r="A87" s="99" t="s">
        <v>0</v>
      </c>
      <c r="B87" s="100"/>
      <c r="C87" s="104" t="s">
        <v>63</v>
      </c>
      <c r="D87" s="105"/>
      <c r="E87" s="105"/>
      <c r="F87" s="105"/>
      <c r="G87" s="105"/>
      <c r="H87" s="105"/>
      <c r="I87" s="106"/>
    </row>
    <row r="88" spans="1:9" ht="15.75" customHeight="1" thickBot="1" x14ac:dyDescent="0.25">
      <c r="A88" s="99" t="s">
        <v>1</v>
      </c>
      <c r="B88" s="100"/>
      <c r="C88" s="63" t="s">
        <v>2</v>
      </c>
      <c r="D88" s="64"/>
      <c r="E88" s="64"/>
      <c r="F88" s="64"/>
      <c r="G88" s="64"/>
      <c r="H88" s="64"/>
      <c r="I88" s="65"/>
    </row>
    <row r="89" spans="1:9" ht="15.75" customHeight="1" thickBot="1" x14ac:dyDescent="0.25">
      <c r="A89" s="99" t="s">
        <v>3</v>
      </c>
      <c r="B89" s="100"/>
      <c r="C89" s="51" t="s">
        <v>58</v>
      </c>
      <c r="D89" s="52"/>
      <c r="E89" s="52"/>
      <c r="F89" s="52"/>
      <c r="G89" s="52"/>
      <c r="H89" s="52"/>
      <c r="I89" s="53"/>
    </row>
    <row r="90" spans="1:9" ht="26.25" customHeight="1" thickBot="1" x14ac:dyDescent="0.25">
      <c r="A90" s="92" t="s">
        <v>4</v>
      </c>
      <c r="B90" s="93"/>
      <c r="C90" s="55" t="s">
        <v>55</v>
      </c>
      <c r="D90" s="56"/>
      <c r="E90" s="56"/>
      <c r="F90" s="56"/>
      <c r="G90" s="56"/>
      <c r="H90" s="56"/>
      <c r="I90" s="57"/>
    </row>
    <row r="91" spans="1:9" x14ac:dyDescent="0.2">
      <c r="A91" s="2"/>
    </row>
    <row r="92" spans="1:9" x14ac:dyDescent="0.2">
      <c r="A92" s="54" t="s">
        <v>5</v>
      </c>
      <c r="B92" s="88" t="s">
        <v>45</v>
      </c>
      <c r="C92" s="54" t="s">
        <v>6</v>
      </c>
      <c r="D92" s="54" t="s">
        <v>7</v>
      </c>
      <c r="E92" s="54" t="s">
        <v>8</v>
      </c>
      <c r="F92" s="54" t="s">
        <v>9</v>
      </c>
      <c r="G92" s="54"/>
      <c r="H92" s="54"/>
      <c r="I92" s="54" t="s">
        <v>10</v>
      </c>
    </row>
    <row r="93" spans="1:9" ht="77.25" customHeight="1" x14ac:dyDescent="0.2">
      <c r="A93" s="54"/>
      <c r="B93" s="89"/>
      <c r="C93" s="54"/>
      <c r="D93" s="54"/>
      <c r="E93" s="54"/>
      <c r="F93" s="40" t="s">
        <v>11</v>
      </c>
      <c r="G93" s="40" t="s">
        <v>12</v>
      </c>
      <c r="H93" s="40" t="s">
        <v>13</v>
      </c>
      <c r="I93" s="54"/>
    </row>
    <row r="94" spans="1:9" ht="13.5" thickBot="1" x14ac:dyDescent="0.25">
      <c r="A94" s="14">
        <v>1</v>
      </c>
      <c r="B94" s="14">
        <v>2</v>
      </c>
      <c r="C94" s="14">
        <v>3</v>
      </c>
      <c r="D94" s="14">
        <v>4</v>
      </c>
      <c r="E94" s="14">
        <v>5</v>
      </c>
      <c r="F94" s="14">
        <v>6</v>
      </c>
      <c r="G94" s="14">
        <v>7</v>
      </c>
      <c r="H94" s="14">
        <v>8</v>
      </c>
      <c r="I94" s="14">
        <v>9</v>
      </c>
    </row>
    <row r="95" spans="1:9" ht="104.25" customHeight="1" thickBot="1" x14ac:dyDescent="0.25">
      <c r="A95" s="47" t="s">
        <v>16</v>
      </c>
      <c r="B95" s="48" t="s">
        <v>64</v>
      </c>
      <c r="C95" s="32">
        <f>1</f>
        <v>1</v>
      </c>
      <c r="D95" s="32">
        <v>1</v>
      </c>
      <c r="E95" s="30">
        <v>19633.330000000002</v>
      </c>
      <c r="F95" s="19" t="s">
        <v>26</v>
      </c>
      <c r="G95" s="19" t="s">
        <v>26</v>
      </c>
      <c r="H95" s="19" t="s">
        <v>26</v>
      </c>
      <c r="I95" s="19" t="s">
        <v>26</v>
      </c>
    </row>
    <row r="96" spans="1:9" ht="69" customHeight="1" thickBot="1" x14ac:dyDescent="0.25">
      <c r="A96" s="47" t="s">
        <v>22</v>
      </c>
      <c r="B96" s="48" t="s">
        <v>65</v>
      </c>
      <c r="C96" s="32">
        <v>0</v>
      </c>
      <c r="D96" s="32">
        <v>0</v>
      </c>
      <c r="E96" s="30">
        <v>0</v>
      </c>
      <c r="F96" s="19" t="s">
        <v>26</v>
      </c>
      <c r="G96" s="19" t="s">
        <v>26</v>
      </c>
      <c r="H96" s="19" t="s">
        <v>26</v>
      </c>
      <c r="I96" s="19" t="s">
        <v>26</v>
      </c>
    </row>
    <row r="97" spans="1:10" ht="104.25" customHeight="1" thickBot="1" x14ac:dyDescent="0.25">
      <c r="A97" s="49" t="s">
        <v>14</v>
      </c>
      <c r="B97" s="50" t="s">
        <v>64</v>
      </c>
      <c r="C97" s="32">
        <f>1</f>
        <v>1</v>
      </c>
      <c r="D97" s="32">
        <v>1</v>
      </c>
      <c r="E97" s="30">
        <v>21803.33</v>
      </c>
      <c r="F97" s="19" t="s">
        <v>26</v>
      </c>
      <c r="G97" s="19" t="s">
        <v>26</v>
      </c>
      <c r="H97" s="19" t="s">
        <v>26</v>
      </c>
      <c r="I97" s="19" t="s">
        <v>26</v>
      </c>
    </row>
    <row r="98" spans="1:10" ht="29.25" customHeight="1" thickBot="1" x14ac:dyDescent="0.25">
      <c r="A98" s="5"/>
      <c r="B98" s="46"/>
      <c r="C98" s="42"/>
      <c r="D98" s="42"/>
      <c r="E98" s="43"/>
      <c r="F98" s="11"/>
      <c r="G98" s="11"/>
      <c r="H98" s="11"/>
      <c r="I98" s="11"/>
    </row>
    <row r="99" spans="1:10" ht="35.25" customHeight="1" thickBot="1" x14ac:dyDescent="0.3">
      <c r="A99" s="99" t="s">
        <v>0</v>
      </c>
      <c r="B99" s="100"/>
      <c r="C99" s="104" t="s">
        <v>39</v>
      </c>
      <c r="D99" s="105"/>
      <c r="E99" s="105"/>
      <c r="F99" s="105"/>
      <c r="G99" s="105"/>
      <c r="H99" s="105"/>
      <c r="I99" s="106"/>
    </row>
    <row r="100" spans="1:10" ht="15.75" customHeight="1" thickBot="1" x14ac:dyDescent="0.25">
      <c r="A100" s="99" t="s">
        <v>1</v>
      </c>
      <c r="B100" s="100"/>
      <c r="C100" s="63" t="s">
        <v>2</v>
      </c>
      <c r="D100" s="64"/>
      <c r="E100" s="64"/>
      <c r="F100" s="64"/>
      <c r="G100" s="64"/>
      <c r="H100" s="64"/>
      <c r="I100" s="65"/>
    </row>
    <row r="101" spans="1:10" ht="15.75" customHeight="1" thickBot="1" x14ac:dyDescent="0.25">
      <c r="A101" s="99" t="s">
        <v>3</v>
      </c>
      <c r="B101" s="100"/>
      <c r="C101" s="51" t="s">
        <v>58</v>
      </c>
      <c r="D101" s="52"/>
      <c r="E101" s="52"/>
      <c r="F101" s="52"/>
      <c r="G101" s="52"/>
      <c r="H101" s="52"/>
      <c r="I101" s="53"/>
    </row>
    <row r="102" spans="1:10" ht="26.25" customHeight="1" thickBot="1" x14ac:dyDescent="0.25">
      <c r="A102" s="92" t="s">
        <v>4</v>
      </c>
      <c r="B102" s="93"/>
      <c r="C102" s="55" t="s">
        <v>55</v>
      </c>
      <c r="D102" s="56"/>
      <c r="E102" s="56"/>
      <c r="F102" s="56"/>
      <c r="G102" s="56"/>
      <c r="H102" s="56"/>
      <c r="I102" s="57"/>
    </row>
    <row r="103" spans="1:10" x14ac:dyDescent="0.2">
      <c r="A103" s="2"/>
    </row>
    <row r="104" spans="1:10" x14ac:dyDescent="0.2">
      <c r="A104" s="54" t="s">
        <v>5</v>
      </c>
      <c r="B104" s="88" t="s">
        <v>45</v>
      </c>
      <c r="C104" s="54" t="s">
        <v>6</v>
      </c>
      <c r="D104" s="54" t="s">
        <v>7</v>
      </c>
      <c r="E104" s="54" t="s">
        <v>8</v>
      </c>
      <c r="F104" s="54" t="s">
        <v>9</v>
      </c>
      <c r="G104" s="54"/>
      <c r="H104" s="54"/>
      <c r="I104" s="54" t="s">
        <v>10</v>
      </c>
    </row>
    <row r="105" spans="1:10" ht="77.25" customHeight="1" x14ac:dyDescent="0.2">
      <c r="A105" s="54"/>
      <c r="B105" s="89"/>
      <c r="C105" s="54"/>
      <c r="D105" s="54"/>
      <c r="E105" s="54"/>
      <c r="F105" s="37" t="s">
        <v>11</v>
      </c>
      <c r="G105" s="37" t="s">
        <v>12</v>
      </c>
      <c r="H105" s="37" t="s">
        <v>13</v>
      </c>
      <c r="I105" s="54"/>
    </row>
    <row r="106" spans="1:10" x14ac:dyDescent="0.2">
      <c r="A106" s="14">
        <v>1</v>
      </c>
      <c r="B106" s="14">
        <v>2</v>
      </c>
      <c r="C106" s="14">
        <v>3</v>
      </c>
      <c r="D106" s="14">
        <v>4</v>
      </c>
      <c r="E106" s="14">
        <v>5</v>
      </c>
      <c r="F106" s="14">
        <v>6</v>
      </c>
      <c r="G106" s="14">
        <v>7</v>
      </c>
      <c r="H106" s="14">
        <v>8</v>
      </c>
      <c r="I106" s="14">
        <v>9</v>
      </c>
    </row>
    <row r="107" spans="1:10" ht="92.25" customHeight="1" x14ac:dyDescent="0.2">
      <c r="A107" s="15" t="s">
        <v>16</v>
      </c>
      <c r="B107" s="21" t="s">
        <v>48</v>
      </c>
      <c r="C107" s="32">
        <f>1+1+1</f>
        <v>3</v>
      </c>
      <c r="D107" s="32">
        <v>3</v>
      </c>
      <c r="E107" s="30">
        <f>13876.33+19000+19000</f>
        <v>51876.33</v>
      </c>
      <c r="F107" s="19" t="s">
        <v>26</v>
      </c>
      <c r="G107" s="19" t="s">
        <v>26</v>
      </c>
      <c r="H107" s="19" t="s">
        <v>26</v>
      </c>
      <c r="I107" s="19" t="s">
        <v>26</v>
      </c>
    </row>
    <row r="108" spans="1:10" ht="28.5" customHeight="1" x14ac:dyDescent="0.2">
      <c r="A108" s="101" t="s">
        <v>49</v>
      </c>
      <c r="B108" s="101"/>
      <c r="C108" s="101"/>
      <c r="D108" s="101" t="s">
        <v>50</v>
      </c>
      <c r="E108" s="101"/>
      <c r="F108" s="101"/>
      <c r="G108" s="101"/>
      <c r="H108" s="101"/>
      <c r="I108" s="101"/>
      <c r="J108" s="101"/>
    </row>
    <row r="109" spans="1:10" x14ac:dyDescent="0.2">
      <c r="A109" s="97"/>
      <c r="B109" s="97"/>
      <c r="C109" s="97"/>
      <c r="D109" s="98" t="s">
        <v>57</v>
      </c>
      <c r="E109" s="98"/>
      <c r="F109" s="98"/>
      <c r="G109" s="98"/>
      <c r="H109" s="98"/>
      <c r="I109" s="98"/>
      <c r="J109" s="98"/>
    </row>
    <row r="110" spans="1:10" x14ac:dyDescent="0.2">
      <c r="A110" s="6" t="s">
        <v>30</v>
      </c>
      <c r="B110" s="6"/>
      <c r="C110" s="6"/>
    </row>
    <row r="111" spans="1:10" ht="15" x14ac:dyDescent="0.25">
      <c r="A111" s="84" t="s">
        <v>31</v>
      </c>
      <c r="B111" s="84"/>
      <c r="C111" s="90" t="s">
        <v>56</v>
      </c>
      <c r="D111" s="91"/>
      <c r="E111" s="91"/>
      <c r="F111" s="91"/>
      <c r="G111" s="91"/>
      <c r="H111" s="91"/>
      <c r="I111" s="91"/>
    </row>
    <row r="112" spans="1:10" s="7" customFormat="1" ht="16.5" customHeight="1" x14ac:dyDescent="0.25">
      <c r="A112" s="85"/>
      <c r="B112" s="86"/>
      <c r="C112" s="86"/>
      <c r="D112" s="86"/>
      <c r="E112" s="86"/>
      <c r="F112" s="86"/>
      <c r="G112" s="86"/>
      <c r="H112" s="86"/>
      <c r="I112" s="86"/>
    </row>
    <row r="113" spans="1:1" ht="15.75" customHeight="1" x14ac:dyDescent="0.2">
      <c r="A113" s="8"/>
    </row>
    <row r="114" spans="1:1" x14ac:dyDescent="0.2">
      <c r="A114" s="2"/>
    </row>
  </sheetData>
  <mergeCells count="143">
    <mergeCell ref="A90:B90"/>
    <mergeCell ref="C90:I90"/>
    <mergeCell ref="A92:A93"/>
    <mergeCell ref="B92:B93"/>
    <mergeCell ref="C92:C93"/>
    <mergeCell ref="D92:D93"/>
    <mergeCell ref="E92:E93"/>
    <mergeCell ref="F92:H92"/>
    <mergeCell ref="I92:I93"/>
    <mergeCell ref="A87:B87"/>
    <mergeCell ref="C87:I87"/>
    <mergeCell ref="A88:B88"/>
    <mergeCell ref="C88:I88"/>
    <mergeCell ref="A89:B89"/>
    <mergeCell ref="C89:I89"/>
    <mergeCell ref="A68:B68"/>
    <mergeCell ref="C68:I68"/>
    <mergeCell ref="A70:A71"/>
    <mergeCell ref="B70:B71"/>
    <mergeCell ref="C70:C71"/>
    <mergeCell ref="D70:D71"/>
    <mergeCell ref="E70:E71"/>
    <mergeCell ref="F70:H70"/>
    <mergeCell ref="I70:I71"/>
    <mergeCell ref="A58:B58"/>
    <mergeCell ref="C58:I58"/>
    <mergeCell ref="A60:A61"/>
    <mergeCell ref="B60:B61"/>
    <mergeCell ref="C60:C61"/>
    <mergeCell ref="D60:D61"/>
    <mergeCell ref="E60:E61"/>
    <mergeCell ref="F60:H60"/>
    <mergeCell ref="I60:I61"/>
    <mergeCell ref="A104:A105"/>
    <mergeCell ref="C104:C105"/>
    <mergeCell ref="D104:D105"/>
    <mergeCell ref="E104:E105"/>
    <mergeCell ref="F104:H104"/>
    <mergeCell ref="I104:I105"/>
    <mergeCell ref="A102:B102"/>
    <mergeCell ref="B104:B105"/>
    <mergeCell ref="B47:B48"/>
    <mergeCell ref="A55:B55"/>
    <mergeCell ref="C55:I55"/>
    <mergeCell ref="A56:B56"/>
    <mergeCell ref="C56:I56"/>
    <mergeCell ref="A57:B57"/>
    <mergeCell ref="C57:I57"/>
    <mergeCell ref="A99:B99"/>
    <mergeCell ref="C99:I99"/>
    <mergeCell ref="C102:I102"/>
    <mergeCell ref="A65:B65"/>
    <mergeCell ref="C65:I65"/>
    <mergeCell ref="A66:B66"/>
    <mergeCell ref="C66:I66"/>
    <mergeCell ref="A67:B67"/>
    <mergeCell ref="C67:I67"/>
    <mergeCell ref="C111:I111"/>
    <mergeCell ref="A75:B75"/>
    <mergeCell ref="C75:I75"/>
    <mergeCell ref="A76:B76"/>
    <mergeCell ref="C76:I76"/>
    <mergeCell ref="A77:B77"/>
    <mergeCell ref="C77:I77"/>
    <mergeCell ref="A78:B78"/>
    <mergeCell ref="C78:I78"/>
    <mergeCell ref="A80:A81"/>
    <mergeCell ref="C80:C81"/>
    <mergeCell ref="D80:D81"/>
    <mergeCell ref="E80:E81"/>
    <mergeCell ref="F80:H80"/>
    <mergeCell ref="I80:I81"/>
    <mergeCell ref="A109:C109"/>
    <mergeCell ref="D109:J109"/>
    <mergeCell ref="A100:B100"/>
    <mergeCell ref="C100:I100"/>
    <mergeCell ref="A101:B101"/>
    <mergeCell ref="C101:I101"/>
    <mergeCell ref="A108:C108"/>
    <mergeCell ref="D108:J108"/>
    <mergeCell ref="B80:B81"/>
    <mergeCell ref="A111:B111"/>
    <mergeCell ref="A112:I112"/>
    <mergeCell ref="A32:B32"/>
    <mergeCell ref="C32:I32"/>
    <mergeCell ref="A33:B33"/>
    <mergeCell ref="C33:I33"/>
    <mergeCell ref="A34:B34"/>
    <mergeCell ref="C34:I34"/>
    <mergeCell ref="A47:A48"/>
    <mergeCell ref="C47:C48"/>
    <mergeCell ref="D47:D48"/>
    <mergeCell ref="E47:E48"/>
    <mergeCell ref="F47:H47"/>
    <mergeCell ref="I47:I48"/>
    <mergeCell ref="A37:A38"/>
    <mergeCell ref="C37:C38"/>
    <mergeCell ref="D37:D38"/>
    <mergeCell ref="E37:E38"/>
    <mergeCell ref="F37:H37"/>
    <mergeCell ref="I37:I38"/>
    <mergeCell ref="A35:B35"/>
    <mergeCell ref="C35:I35"/>
    <mergeCell ref="B37:B38"/>
    <mergeCell ref="A45:B45"/>
    <mergeCell ref="A1:I1"/>
    <mergeCell ref="C2:I2"/>
    <mergeCell ref="C3:I3"/>
    <mergeCell ref="C4:I4"/>
    <mergeCell ref="C5:I5"/>
    <mergeCell ref="A2:B2"/>
    <mergeCell ref="A3:B3"/>
    <mergeCell ref="D23:D24"/>
    <mergeCell ref="E23:E24"/>
    <mergeCell ref="F23:H23"/>
    <mergeCell ref="I23:I24"/>
    <mergeCell ref="A4:B4"/>
    <mergeCell ref="A5:B5"/>
    <mergeCell ref="A7:A8"/>
    <mergeCell ref="C7:C8"/>
    <mergeCell ref="D7:D8"/>
    <mergeCell ref="E7:E8"/>
    <mergeCell ref="F7:H7"/>
    <mergeCell ref="I7:I8"/>
    <mergeCell ref="B7:B8"/>
    <mergeCell ref="B23:B24"/>
    <mergeCell ref="A18:B18"/>
    <mergeCell ref="C18:I18"/>
    <mergeCell ref="A19:B19"/>
    <mergeCell ref="C19:I19"/>
    <mergeCell ref="A23:A24"/>
    <mergeCell ref="C23:C24"/>
    <mergeCell ref="C45:I45"/>
    <mergeCell ref="A42:B42"/>
    <mergeCell ref="C42:I42"/>
    <mergeCell ref="A43:B43"/>
    <mergeCell ref="C43:I43"/>
    <mergeCell ref="A44:B44"/>
    <mergeCell ref="C44:I44"/>
    <mergeCell ref="A20:B20"/>
    <mergeCell ref="C20:I20"/>
    <mergeCell ref="A21:B21"/>
    <mergeCell ref="C21:I21"/>
  </mergeCells>
  <hyperlinks>
    <hyperlink ref="A1" location="_edn1" display="_edn1"/>
    <hyperlink ref="A110" location="_ednref1" display="_ednref1"/>
    <hyperlink ref="C111" r:id="rId1" display="https://zakupki.gov.ru/epz/orderplan/pg2020/general-info.html?plan-number=20200123100000900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lj9jrGIDAf6mlek7QOCp6+27tzQ=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Ohmj7e4MDBLpkX3RoC1bHFtRT9k=</DigestValue>
    </Reference>
  </SignedInfo>
  <SignatureValue>BK6K2NDm4tX/qUAR6u+aS8iIGrmY57Fs1538BruZoG8Q8poRKNvYzUCb97xgxPawtNAVah65zNR+
LLiRCUUlDkFgQ5niLCrFfx8cSBSBsKdjdErwqrI+F50Vme8N1PFF516xJLe5KdUyAEcG4hdd0ZQe
IxEOqB1vGyS5/5mWJ9M=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5Nzsh4UdRBvY5LzhoyXDQyTAgiM=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NZY4gwUPMxNVetod+KA4cz7z5hI=</DigestValue>
      </Reference>
      <Reference URI="/xl/worksheets/sheet1.xml?ContentType=application/vnd.openxmlformats-officedocument.spreadsheetml.worksheet+xml">
        <DigestMethod Algorithm="http://www.w3.org/2000/09/xmldsig#sha1"/>
        <DigestValue>Yvun2kZH2waD4Uv2qDvRBFYjZow=</DigestValue>
      </Reference>
      <Reference URI="/xl/calcChain.xml?ContentType=application/vnd.openxmlformats-officedocument.spreadsheetml.calcChain+xml">
        <DigestMethod Algorithm="http://www.w3.org/2000/09/xmldsig#sha1"/>
        <DigestValue>xUq+u2BH3nWW7efZh+CJuHJ/ymE=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book.xml?ContentType=application/vnd.openxmlformats-officedocument.spreadsheetml.sheet.main+xml">
        <DigestMethod Algorithm="http://www.w3.org/2000/09/xmldsig#sha1"/>
        <DigestValue>0H4uCGt21VrSagjDIZ8EsOkEP9s=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RZ9iKpd+5gicrVbya+tE6BHTP7I=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2022-03-28T02:50:19Z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2022-03-28T02:50:19Z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2022-03-28T02:50:19Z</dcterms:modified>
  <cp:contentStatus/>
</cp:coreProperties>
</file>