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Лист1!$A$116</definedName>
    <definedName name="_ednref1" localSheetId="0">Лист1!$A$1</definedName>
  </definedNames>
  <calcPr calcId="145621"/>
</workbook>
</file>

<file path=xl/calcChain.xml><?xml version="1.0" encoding="utf-8"?>
<calcChain xmlns="http://schemas.openxmlformats.org/spreadsheetml/2006/main">
  <c r="E51" i="1" l="1"/>
  <c r="C51" i="1"/>
  <c r="E111" i="1" l="1"/>
  <c r="C111" i="1"/>
  <c r="E110" i="1"/>
  <c r="C110" i="1"/>
  <c r="E100" i="1" l="1"/>
  <c r="C100" i="1" l="1"/>
  <c r="E99" i="1"/>
  <c r="C99" i="1"/>
  <c r="E63" i="1" l="1"/>
  <c r="C63" i="1"/>
  <c r="E65" i="1"/>
  <c r="C65" i="1"/>
  <c r="E66" i="1"/>
  <c r="C66" i="1"/>
  <c r="E64" i="1" l="1"/>
  <c r="C64" i="1"/>
  <c r="E53" i="1" l="1"/>
  <c r="C53" i="1"/>
  <c r="E52" i="1"/>
  <c r="C52" i="1"/>
  <c r="E25" i="1" l="1"/>
  <c r="C25" i="1"/>
  <c r="E24" i="1"/>
  <c r="C24" i="1"/>
  <c r="E11" i="1" l="1"/>
  <c r="C11" i="1"/>
  <c r="E10" i="1"/>
  <c r="C10" i="1"/>
  <c r="E78" i="1" l="1"/>
  <c r="C78" i="1"/>
  <c r="E40" i="1" l="1"/>
  <c r="C40" i="1"/>
  <c r="E39" i="1"/>
  <c r="C39" i="1"/>
  <c r="E38" i="1"/>
  <c r="C38" i="1"/>
</calcChain>
</file>

<file path=xl/sharedStrings.xml><?xml version="1.0" encoding="utf-8"?>
<sst xmlns="http://schemas.openxmlformats.org/spreadsheetml/2006/main" count="344" uniqueCount="62">
  <si>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</si>
  <si>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</si>
  <si>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</si>
  <si>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</si>
  <si>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</si>
  <si>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</si>
  <si>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</si>
  <si>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</si>
  <si>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</si>
  <si>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</si>
  <si>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</si>
  <si>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</si>
  <si>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</si>
  <si>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</si>
  <si>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</si>
  <si>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</si>
  <si>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</si>
  <si>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</si>
  <si>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</si>
  <si>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</si>
  <si>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</si>
  <si>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</si>
  <si>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</si>
  <si>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</si>
  <si>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</si>
  <si>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</si>
  <si>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</si>
  <si>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</si>
  <si>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</si>
  <si>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</si>
  <si>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</si>
  <si>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</si>
  <si>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</si>
  <si>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</si>
  <si>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</si>
  <si>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</si>
  <si>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</si>
  <si>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</si>
  <si>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>Федеральный бюджет (157.0113.1540790019.244.226)</t>
  </si>
  <si>
    <t>Сбор первичных статистических данных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</si>
  <si>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</si>
  <si>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</si>
  <si>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</si>
  <si>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</si>
  <si>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</si>
  <si>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</si>
  <si>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</si>
  <si>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</si>
  <si>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</si>
  <si>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</si>
  <si>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</si>
  <si>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</si>
  <si>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 xml:space="preserve">Инструктор территориального уровня, счетчик </t>
  </si>
  <si>
    <t>Федеральный бюджет (157.0113.152P308300.244.226)</t>
  </si>
  <si>
    <t>(ссылка) https://zakupki.gov.ru/epz/orderplan/pg2020/general-info.html?plan-number=202401231000009001</t>
  </si>
  <si>
    <t>Выборочное наблюдение использования суточного фонда времени населением</t>
  </si>
  <si>
    <t>Комплексное наблюдение условий жизни населения</t>
  </si>
  <si>
    <t xml:space="preserve">Федеральное статистическое наблюдение за объемами продажи товаров на розничных рынках </t>
  </si>
  <si>
    <t>44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</si>
  <si>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</si>
  <si>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___________________________________Г.А. Давыдова</t>
  </si>
  <si>
    <t>Январь - Октябрь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</si>
</sst>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3" fillId="0" borderId="0" xfId="0" applyNumberFormat="1" applyFont="1" applyFill="1"/>
    <xf numFmtId="0" fontId="2" fillId="0" borderId="8" xfId="0" applyFont="1" applyFill="1" applyBorder="1" applyAlignment="1">
      <alignment horizontal="justify" wrapTex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4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view="pageLayout" topLeftCell="A43" zoomScaleNormal="100" workbookViewId="0">
      <selection activeCell="E51" sqref="E51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69" t="s">
        <v>30</v>
      </c>
      <c r="B1" s="70"/>
      <c r="C1" s="70"/>
      <c r="D1" s="70"/>
      <c r="E1" s="70"/>
      <c r="F1" s="70"/>
      <c r="G1" s="70"/>
      <c r="H1" s="70"/>
      <c r="I1" s="70"/>
    </row>
    <row r="2" spans="1:9" ht="28.5" customHeight="1" thickBot="1" x14ac:dyDescent="0.3">
      <c r="A2" s="35" t="s">
        <v>0</v>
      </c>
      <c r="B2" s="36"/>
      <c r="C2" s="32" t="s">
        <v>31</v>
      </c>
      <c r="D2" s="33"/>
      <c r="E2" s="33"/>
      <c r="F2" s="33"/>
      <c r="G2" s="33"/>
      <c r="H2" s="33"/>
      <c r="I2" s="34"/>
    </row>
    <row r="3" spans="1:9" ht="30" customHeight="1" thickBot="1" x14ac:dyDescent="0.25">
      <c r="A3" s="35" t="s">
        <v>1</v>
      </c>
      <c r="B3" s="36"/>
      <c r="C3" s="37" t="s">
        <v>2</v>
      </c>
      <c r="D3" s="38"/>
      <c r="E3" s="38"/>
      <c r="F3" s="38"/>
      <c r="G3" s="38"/>
      <c r="H3" s="38"/>
      <c r="I3" s="39"/>
    </row>
    <row r="4" spans="1:9" ht="16.5" customHeight="1" thickBot="1" x14ac:dyDescent="0.25">
      <c r="A4" s="35" t="s">
        <v>3</v>
      </c>
      <c r="B4" s="36"/>
      <c r="C4" s="40" t="s">
        <v>61</v>
      </c>
      <c r="D4" s="41"/>
      <c r="E4" s="41"/>
      <c r="F4" s="41"/>
      <c r="G4" s="41"/>
      <c r="H4" s="41"/>
      <c r="I4" s="42"/>
    </row>
    <row r="5" spans="1:9" ht="27.75" customHeight="1" thickBot="1" x14ac:dyDescent="0.25">
      <c r="A5" s="35" t="s">
        <v>4</v>
      </c>
      <c r="B5" s="36"/>
      <c r="C5" s="37" t="s">
        <v>35</v>
      </c>
      <c r="D5" s="38"/>
      <c r="E5" s="38"/>
      <c r="F5" s="38"/>
      <c r="G5" s="38"/>
      <c r="H5" s="38"/>
      <c r="I5" s="39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43" t="s">
        <v>5</v>
      </c>
      <c r="B7" s="44" t="s">
        <v>29</v>
      </c>
      <c r="C7" s="43" t="s">
        <v>6</v>
      </c>
      <c r="D7" s="43" t="s">
        <v>7</v>
      </c>
      <c r="E7" s="43" t="s">
        <v>8</v>
      </c>
      <c r="F7" s="43" t="s">
        <v>9</v>
      </c>
      <c r="G7" s="43"/>
      <c r="H7" s="43"/>
      <c r="I7" s="43" t="s">
        <v>10</v>
      </c>
    </row>
    <row r="8" spans="1:9" ht="61.5" customHeight="1" x14ac:dyDescent="0.2">
      <c r="A8" s="43"/>
      <c r="B8" s="44"/>
      <c r="C8" s="43"/>
      <c r="D8" s="43"/>
      <c r="E8" s="43"/>
      <c r="F8" s="13" t="s">
        <v>11</v>
      </c>
      <c r="G8" s="13" t="s">
        <v>12</v>
      </c>
      <c r="H8" s="13" t="s">
        <v>13</v>
      </c>
      <c r="I8" s="43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2+1+1+1</f>
        <v>5</v>
      </c>
      <c r="D10" s="16">
        <v>5</v>
      </c>
      <c r="E10" s="7">
        <f>30000+18600+6600+11400</f>
        <v>66600</v>
      </c>
      <c r="F10" s="16" t="s">
        <v>23</v>
      </c>
      <c r="G10" s="16" t="s">
        <v>23</v>
      </c>
      <c r="H10" s="16" t="s">
        <v>23</v>
      </c>
      <c r="I10" s="16" t="s">
        <v>23</v>
      </c>
    </row>
    <row r="11" spans="1:9" ht="29.25" customHeight="1" x14ac:dyDescent="0.2">
      <c r="A11" s="15" t="s">
        <v>16</v>
      </c>
      <c r="B11" s="15" t="s">
        <v>17</v>
      </c>
      <c r="C11" s="16">
        <f>8+4+4+2</f>
        <v>18</v>
      </c>
      <c r="D11" s="16">
        <v>18</v>
      </c>
      <c r="E11" s="7">
        <f>106668+66134.16+23466.96+20266.92</f>
        <v>216536.03999999998</v>
      </c>
      <c r="F11" s="16" t="s">
        <v>23</v>
      </c>
      <c r="G11" s="16" t="s">
        <v>23</v>
      </c>
      <c r="H11" s="16" t="s">
        <v>23</v>
      </c>
      <c r="I11" s="16" t="s">
        <v>23</v>
      </c>
    </row>
    <row r="12" spans="1:9" ht="27.75" customHeight="1" x14ac:dyDescent="0.2">
      <c r="A12" s="15" t="s">
        <v>18</v>
      </c>
      <c r="B12" s="15" t="s">
        <v>17</v>
      </c>
      <c r="C12" s="16">
        <v>44</v>
      </c>
      <c r="D12" s="27" t="s">
        <v>58</v>
      </c>
      <c r="E12" s="7">
        <v>330000</v>
      </c>
      <c r="F12" s="16" t="s">
        <v>23</v>
      </c>
      <c r="G12" s="16" t="s">
        <v>23</v>
      </c>
      <c r="H12" s="16" t="s">
        <v>23</v>
      </c>
      <c r="I12" s="16" t="s">
        <v>23</v>
      </c>
    </row>
    <row r="13" spans="1:9" ht="30" customHeight="1" x14ac:dyDescent="0.2">
      <c r="A13" s="15" t="s">
        <v>19</v>
      </c>
      <c r="B13" s="15" t="s">
        <v>20</v>
      </c>
      <c r="C13" s="16">
        <v>1</v>
      </c>
      <c r="D13" s="16">
        <v>1</v>
      </c>
      <c r="E13" s="7">
        <v>12000</v>
      </c>
      <c r="F13" s="16" t="s">
        <v>23</v>
      </c>
      <c r="G13" s="16" t="s">
        <v>23</v>
      </c>
      <c r="H13" s="16" t="s">
        <v>23</v>
      </c>
      <c r="I13" s="16" t="s">
        <v>23</v>
      </c>
    </row>
    <row r="14" spans="1:9" ht="37.5" customHeight="1" x14ac:dyDescent="0.2">
      <c r="A14" s="15" t="s">
        <v>21</v>
      </c>
      <c r="B14" s="15" t="s">
        <v>20</v>
      </c>
      <c r="C14" s="16">
        <v>6</v>
      </c>
      <c r="D14" s="16">
        <v>6</v>
      </c>
      <c r="E14" s="16">
        <v>50540.76</v>
      </c>
      <c r="F14" s="16" t="s">
        <v>23</v>
      </c>
      <c r="G14" s="16" t="s">
        <v>23</v>
      </c>
      <c r="H14" s="16" t="s">
        <v>23</v>
      </c>
      <c r="I14" s="16" t="s">
        <v>23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35" t="s">
        <v>0</v>
      </c>
      <c r="B16" s="36"/>
      <c r="C16" s="32" t="s">
        <v>55</v>
      </c>
      <c r="D16" s="33"/>
      <c r="E16" s="33"/>
      <c r="F16" s="33"/>
      <c r="G16" s="33"/>
      <c r="H16" s="33"/>
      <c r="I16" s="34"/>
    </row>
    <row r="17" spans="1:9" ht="21" customHeight="1" thickBot="1" x14ac:dyDescent="0.25">
      <c r="A17" s="35" t="s">
        <v>1</v>
      </c>
      <c r="B17" s="36"/>
      <c r="C17" s="37" t="s">
        <v>2</v>
      </c>
      <c r="D17" s="38"/>
      <c r="E17" s="38"/>
      <c r="F17" s="38"/>
      <c r="G17" s="38"/>
      <c r="H17" s="38"/>
      <c r="I17" s="39"/>
    </row>
    <row r="18" spans="1:9" ht="16.5" customHeight="1" thickBot="1" x14ac:dyDescent="0.25">
      <c r="A18" s="35" t="s">
        <v>3</v>
      </c>
      <c r="B18" s="36"/>
      <c r="C18" s="40" t="s">
        <v>61</v>
      </c>
      <c r="D18" s="41"/>
      <c r="E18" s="41"/>
      <c r="F18" s="41"/>
      <c r="G18" s="41"/>
      <c r="H18" s="41"/>
      <c r="I18" s="42"/>
    </row>
    <row r="19" spans="1:9" ht="27.75" customHeight="1" thickBot="1" x14ac:dyDescent="0.25">
      <c r="A19" s="35" t="s">
        <v>4</v>
      </c>
      <c r="B19" s="36"/>
      <c r="C19" s="37" t="s">
        <v>35</v>
      </c>
      <c r="D19" s="38"/>
      <c r="E19" s="38"/>
      <c r="F19" s="38"/>
      <c r="G19" s="38"/>
      <c r="H19" s="38"/>
      <c r="I19" s="39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43" t="s">
        <v>5</v>
      </c>
      <c r="B21" s="44" t="s">
        <v>29</v>
      </c>
      <c r="C21" s="43" t="s">
        <v>6</v>
      </c>
      <c r="D21" s="43" t="s">
        <v>7</v>
      </c>
      <c r="E21" s="43" t="s">
        <v>8</v>
      </c>
      <c r="F21" s="43" t="s">
        <v>9</v>
      </c>
      <c r="G21" s="43"/>
      <c r="H21" s="43"/>
      <c r="I21" s="43" t="s">
        <v>10</v>
      </c>
    </row>
    <row r="22" spans="1:9" ht="61.5" customHeight="1" x14ac:dyDescent="0.2">
      <c r="A22" s="43"/>
      <c r="B22" s="44"/>
      <c r="C22" s="43"/>
      <c r="D22" s="43"/>
      <c r="E22" s="43"/>
      <c r="F22" s="13" t="s">
        <v>11</v>
      </c>
      <c r="G22" s="13" t="s">
        <v>12</v>
      </c>
      <c r="H22" s="13" t="s">
        <v>13</v>
      </c>
      <c r="I22" s="43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>
        <f>2+1</f>
        <v>3</v>
      </c>
      <c r="D24" s="16">
        <v>3</v>
      </c>
      <c r="E24" s="7">
        <f>34200+18600</f>
        <v>52800</v>
      </c>
      <c r="F24" s="16" t="s">
        <v>23</v>
      </c>
      <c r="G24" s="16" t="s">
        <v>23</v>
      </c>
      <c r="H24" s="16" t="s">
        <v>23</v>
      </c>
      <c r="I24" s="16" t="s">
        <v>23</v>
      </c>
    </row>
    <row r="25" spans="1:9" ht="29.25" customHeight="1" x14ac:dyDescent="0.2">
      <c r="A25" s="15" t="s">
        <v>16</v>
      </c>
      <c r="B25" s="15" t="s">
        <v>17</v>
      </c>
      <c r="C25" s="16">
        <f>10+5</f>
        <v>15</v>
      </c>
      <c r="D25" s="16">
        <v>15</v>
      </c>
      <c r="E25" s="7">
        <f>152001.9+82667.7</f>
        <v>234669.59999999998</v>
      </c>
      <c r="F25" s="16" t="s">
        <v>23</v>
      </c>
      <c r="G25" s="16" t="s">
        <v>23</v>
      </c>
      <c r="H25" s="16" t="s">
        <v>23</v>
      </c>
      <c r="I25" s="16" t="s">
        <v>23</v>
      </c>
    </row>
    <row r="26" spans="1:9" ht="27.75" customHeight="1" x14ac:dyDescent="0.2">
      <c r="A26" s="15" t="s">
        <v>18</v>
      </c>
      <c r="B26" s="15" t="s">
        <v>17</v>
      </c>
      <c r="C26" s="16">
        <v>26</v>
      </c>
      <c r="D26" s="16">
        <v>26</v>
      </c>
      <c r="E26" s="7">
        <v>390000</v>
      </c>
      <c r="F26" s="16" t="s">
        <v>23</v>
      </c>
      <c r="G26" s="16" t="s">
        <v>23</v>
      </c>
      <c r="H26" s="16" t="s">
        <v>23</v>
      </c>
      <c r="I26" s="16" t="s">
        <v>23</v>
      </c>
    </row>
    <row r="27" spans="1:9" ht="30" customHeight="1" x14ac:dyDescent="0.2">
      <c r="A27" s="15" t="s">
        <v>19</v>
      </c>
      <c r="B27" s="15" t="s">
        <v>20</v>
      </c>
      <c r="C27" s="16">
        <v>1</v>
      </c>
      <c r="D27" s="16">
        <v>1</v>
      </c>
      <c r="E27" s="7">
        <v>12500</v>
      </c>
      <c r="F27" s="16" t="s">
        <v>23</v>
      </c>
      <c r="G27" s="16" t="s">
        <v>23</v>
      </c>
      <c r="H27" s="16" t="s">
        <v>23</v>
      </c>
      <c r="I27" s="16" t="s">
        <v>23</v>
      </c>
    </row>
    <row r="28" spans="1:9" ht="37.5" customHeight="1" x14ac:dyDescent="0.2">
      <c r="A28" s="15" t="s">
        <v>21</v>
      </c>
      <c r="B28" s="15" t="s">
        <v>20</v>
      </c>
      <c r="C28" s="16">
        <v>6</v>
      </c>
      <c r="D28" s="16">
        <v>6</v>
      </c>
      <c r="E28" s="7">
        <v>61180.92</v>
      </c>
      <c r="F28" s="16" t="s">
        <v>23</v>
      </c>
      <c r="G28" s="16" t="s">
        <v>23</v>
      </c>
      <c r="H28" s="16" t="s">
        <v>23</v>
      </c>
      <c r="I28" s="16" t="s">
        <v>23</v>
      </c>
    </row>
    <row r="29" spans="1:9" s="11" customFormat="1" ht="192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21.75" customHeight="1" thickBot="1" x14ac:dyDescent="0.3">
      <c r="A30" s="35" t="s">
        <v>0</v>
      </c>
      <c r="B30" s="36"/>
      <c r="C30" s="32" t="s">
        <v>56</v>
      </c>
      <c r="D30" s="33"/>
      <c r="E30" s="33"/>
      <c r="F30" s="33"/>
      <c r="G30" s="33"/>
      <c r="H30" s="33"/>
      <c r="I30" s="34"/>
    </row>
    <row r="31" spans="1:9" ht="24.75" customHeight="1" thickBot="1" x14ac:dyDescent="0.25">
      <c r="A31" s="35" t="s">
        <v>1</v>
      </c>
      <c r="B31" s="36"/>
      <c r="C31" s="37" t="s">
        <v>2</v>
      </c>
      <c r="D31" s="38"/>
      <c r="E31" s="38"/>
      <c r="F31" s="38"/>
      <c r="G31" s="38"/>
      <c r="H31" s="38"/>
      <c r="I31" s="39"/>
    </row>
    <row r="32" spans="1:9" ht="16.5" customHeight="1" thickBot="1" x14ac:dyDescent="0.25">
      <c r="A32" s="35" t="s">
        <v>3</v>
      </c>
      <c r="B32" s="36"/>
      <c r="C32" s="40" t="s">
        <v>61</v>
      </c>
      <c r="D32" s="41"/>
      <c r="E32" s="41"/>
      <c r="F32" s="41"/>
      <c r="G32" s="41"/>
      <c r="H32" s="41"/>
      <c r="I32" s="42"/>
    </row>
    <row r="33" spans="1:9" ht="27.75" customHeight="1" thickBot="1" x14ac:dyDescent="0.25">
      <c r="A33" s="35" t="s">
        <v>4</v>
      </c>
      <c r="B33" s="36"/>
      <c r="C33" s="37" t="s">
        <v>35</v>
      </c>
      <c r="D33" s="38"/>
      <c r="E33" s="38"/>
      <c r="F33" s="38"/>
      <c r="G33" s="38"/>
      <c r="H33" s="38"/>
      <c r="I33" s="39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43" t="s">
        <v>5</v>
      </c>
      <c r="B35" s="44" t="s">
        <v>29</v>
      </c>
      <c r="C35" s="43" t="s">
        <v>6</v>
      </c>
      <c r="D35" s="43" t="s">
        <v>7</v>
      </c>
      <c r="E35" s="43" t="s">
        <v>8</v>
      </c>
      <c r="F35" s="43" t="s">
        <v>9</v>
      </c>
      <c r="G35" s="43"/>
      <c r="H35" s="43"/>
      <c r="I35" s="43" t="s">
        <v>10</v>
      </c>
    </row>
    <row r="36" spans="1:9" ht="61.5" customHeight="1" x14ac:dyDescent="0.2">
      <c r="A36" s="43"/>
      <c r="B36" s="44"/>
      <c r="C36" s="43"/>
      <c r="D36" s="43"/>
      <c r="E36" s="43"/>
      <c r="F36" s="26" t="s">
        <v>11</v>
      </c>
      <c r="G36" s="26" t="s">
        <v>12</v>
      </c>
      <c r="H36" s="26" t="s">
        <v>13</v>
      </c>
      <c r="I36" s="43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>
        <f>1+1+1+1</f>
        <v>4</v>
      </c>
      <c r="D38" s="16">
        <v>4</v>
      </c>
      <c r="E38" s="7">
        <f>5400+18600+18000+11400</f>
        <v>53400</v>
      </c>
      <c r="F38" s="16" t="s">
        <v>23</v>
      </c>
      <c r="G38" s="16" t="s">
        <v>23</v>
      </c>
      <c r="H38" s="16" t="s">
        <v>23</v>
      </c>
      <c r="I38" s="16" t="s">
        <v>23</v>
      </c>
    </row>
    <row r="39" spans="1:9" ht="29.25" customHeight="1" x14ac:dyDescent="0.2">
      <c r="A39" s="15" t="s">
        <v>16</v>
      </c>
      <c r="B39" s="15" t="s">
        <v>17</v>
      </c>
      <c r="C39" s="16">
        <f>4+4+4+4</f>
        <v>16</v>
      </c>
      <c r="D39" s="16">
        <v>16</v>
      </c>
      <c r="E39" s="7">
        <f>19200.24+66134.16+64000.8+6400.08</f>
        <v>155735.28</v>
      </c>
      <c r="F39" s="16" t="s">
        <v>23</v>
      </c>
      <c r="G39" s="16" t="s">
        <v>23</v>
      </c>
      <c r="H39" s="16" t="s">
        <v>23</v>
      </c>
      <c r="I39" s="16" t="s">
        <v>23</v>
      </c>
    </row>
    <row r="40" spans="1:9" ht="27.75" customHeight="1" x14ac:dyDescent="0.2">
      <c r="A40" s="15" t="s">
        <v>18</v>
      </c>
      <c r="B40" s="15" t="s">
        <v>17</v>
      </c>
      <c r="C40" s="16">
        <f>16+16</f>
        <v>32</v>
      </c>
      <c r="D40" s="16">
        <v>32</v>
      </c>
      <c r="E40" s="7">
        <f>144000+136000</f>
        <v>280000</v>
      </c>
      <c r="F40" s="16" t="s">
        <v>23</v>
      </c>
      <c r="G40" s="16" t="s">
        <v>23</v>
      </c>
      <c r="H40" s="16" t="s">
        <v>23</v>
      </c>
      <c r="I40" s="16" t="s">
        <v>23</v>
      </c>
    </row>
    <row r="41" spans="1:9" ht="30" customHeight="1" x14ac:dyDescent="0.2">
      <c r="A41" s="15" t="s">
        <v>19</v>
      </c>
      <c r="B41" s="15" t="s">
        <v>20</v>
      </c>
      <c r="C41" s="16">
        <v>4</v>
      </c>
      <c r="D41" s="16">
        <v>4</v>
      </c>
      <c r="E41" s="7">
        <v>24000</v>
      </c>
      <c r="F41" s="16" t="s">
        <v>23</v>
      </c>
      <c r="G41" s="16" t="s">
        <v>23</v>
      </c>
      <c r="H41" s="16" t="s">
        <v>23</v>
      </c>
      <c r="I41" s="16" t="s">
        <v>23</v>
      </c>
    </row>
    <row r="42" spans="1:9" s="11" customFormat="1" ht="204" customHeight="1" thickBot="1" x14ac:dyDescent="0.25">
      <c r="A42" s="8"/>
      <c r="B42" s="8"/>
      <c r="C42" s="9"/>
      <c r="D42" s="9"/>
      <c r="E42" s="10"/>
      <c r="F42" s="9"/>
      <c r="G42" s="9"/>
      <c r="H42" s="9"/>
      <c r="I42" s="9"/>
    </row>
    <row r="43" spans="1:9" ht="36" customHeight="1" thickBot="1" x14ac:dyDescent="0.3">
      <c r="A43" s="35" t="s">
        <v>0</v>
      </c>
      <c r="B43" s="36"/>
      <c r="C43" s="32" t="s">
        <v>42</v>
      </c>
      <c r="D43" s="33"/>
      <c r="E43" s="33"/>
      <c r="F43" s="33"/>
      <c r="G43" s="33"/>
      <c r="H43" s="33"/>
      <c r="I43" s="34"/>
    </row>
    <row r="44" spans="1:9" ht="26.25" customHeight="1" thickBot="1" x14ac:dyDescent="0.25">
      <c r="A44" s="53" t="s">
        <v>1</v>
      </c>
      <c r="B44" s="54"/>
      <c r="C44" s="37" t="s">
        <v>2</v>
      </c>
      <c r="D44" s="38"/>
      <c r="E44" s="38"/>
      <c r="F44" s="38"/>
      <c r="G44" s="38"/>
      <c r="H44" s="38"/>
      <c r="I44" s="39"/>
    </row>
    <row r="45" spans="1:9" ht="19.5" customHeight="1" thickBot="1" x14ac:dyDescent="0.25">
      <c r="A45" s="53" t="s">
        <v>3</v>
      </c>
      <c r="B45" s="54"/>
      <c r="C45" s="40" t="s">
        <v>61</v>
      </c>
      <c r="D45" s="41"/>
      <c r="E45" s="41"/>
      <c r="F45" s="41"/>
      <c r="G45" s="41"/>
      <c r="H45" s="41"/>
      <c r="I45" s="42"/>
    </row>
    <row r="46" spans="1:9" ht="29.25" customHeight="1" thickBot="1" x14ac:dyDescent="0.25">
      <c r="A46" s="53" t="s">
        <v>4</v>
      </c>
      <c r="B46" s="54"/>
      <c r="C46" s="50" t="s">
        <v>36</v>
      </c>
      <c r="D46" s="51"/>
      <c r="E46" s="51"/>
      <c r="F46" s="51"/>
      <c r="G46" s="51"/>
      <c r="H46" s="51"/>
      <c r="I46" s="52"/>
    </row>
    <row r="47" spans="1:9" x14ac:dyDescent="0.2">
      <c r="A47" s="18"/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43" t="s">
        <v>5</v>
      </c>
      <c r="B48" s="45" t="s">
        <v>33</v>
      </c>
      <c r="C48" s="43" t="s">
        <v>6</v>
      </c>
      <c r="D48" s="43" t="s">
        <v>7</v>
      </c>
      <c r="E48" s="43" t="s">
        <v>8</v>
      </c>
      <c r="F48" s="43" t="s">
        <v>9</v>
      </c>
      <c r="G48" s="43"/>
      <c r="H48" s="43"/>
      <c r="I48" s="43" t="s">
        <v>10</v>
      </c>
    </row>
    <row r="49" spans="1:9" ht="60" x14ac:dyDescent="0.2">
      <c r="A49" s="43"/>
      <c r="B49" s="46"/>
      <c r="C49" s="43"/>
      <c r="D49" s="43"/>
      <c r="E49" s="43"/>
      <c r="F49" s="13" t="s">
        <v>11</v>
      </c>
      <c r="G49" s="13" t="s">
        <v>12</v>
      </c>
      <c r="H49" s="13" t="s">
        <v>13</v>
      </c>
      <c r="I49" s="43"/>
    </row>
    <row r="50" spans="1:9" x14ac:dyDescent="0.2">
      <c r="A50" s="14">
        <v>1</v>
      </c>
      <c r="B50" s="21">
        <v>2</v>
      </c>
      <c r="C50" s="14">
        <v>3</v>
      </c>
      <c r="D50" s="14">
        <v>4</v>
      </c>
      <c r="E50" s="14">
        <v>5</v>
      </c>
      <c r="F50" s="14">
        <v>6</v>
      </c>
      <c r="G50" s="14">
        <v>7</v>
      </c>
      <c r="H50" s="14">
        <v>8</v>
      </c>
      <c r="I50" s="14">
        <v>9</v>
      </c>
    </row>
    <row r="51" spans="1:9" ht="67.5" customHeight="1" x14ac:dyDescent="0.2">
      <c r="A51" s="15" t="s">
        <v>22</v>
      </c>
      <c r="B51" s="31" t="s">
        <v>43</v>
      </c>
      <c r="C51" s="16">
        <f>4+4+4+4</f>
        <v>16</v>
      </c>
      <c r="D51" s="16">
        <v>12</v>
      </c>
      <c r="E51" s="7">
        <f>34000.2+34000.2+34000.2+34000.2</f>
        <v>136000.79999999999</v>
      </c>
      <c r="F51" s="19" t="s">
        <v>23</v>
      </c>
      <c r="G51" s="19" t="s">
        <v>23</v>
      </c>
      <c r="H51" s="16" t="s">
        <v>23</v>
      </c>
      <c r="I51" s="16" t="s">
        <v>23</v>
      </c>
    </row>
    <row r="52" spans="1:9" ht="68.25" customHeight="1" x14ac:dyDescent="0.2">
      <c r="A52" s="15" t="s">
        <v>18</v>
      </c>
      <c r="B52" s="31" t="s">
        <v>44</v>
      </c>
      <c r="C52" s="16">
        <f>13+13+13</f>
        <v>39</v>
      </c>
      <c r="D52" s="16">
        <v>39</v>
      </c>
      <c r="E52" s="7">
        <f>356400+356400+356400</f>
        <v>1069200</v>
      </c>
      <c r="F52" s="19" t="s">
        <v>23</v>
      </c>
      <c r="G52" s="19" t="s">
        <v>23</v>
      </c>
      <c r="H52" s="16" t="s">
        <v>23</v>
      </c>
      <c r="I52" s="16" t="s">
        <v>23</v>
      </c>
    </row>
    <row r="53" spans="1:9" ht="69" customHeight="1" x14ac:dyDescent="0.2">
      <c r="A53" s="15" t="s">
        <v>45</v>
      </c>
      <c r="B53" s="31" t="s">
        <v>46</v>
      </c>
      <c r="C53" s="16">
        <f>4+4+4</f>
        <v>12</v>
      </c>
      <c r="D53" s="16">
        <v>12</v>
      </c>
      <c r="E53" s="7">
        <f>20826.96+20826.96+20826.96</f>
        <v>62480.88</v>
      </c>
      <c r="F53" s="19" t="s">
        <v>23</v>
      </c>
      <c r="G53" s="19" t="s">
        <v>23</v>
      </c>
      <c r="H53" s="16" t="s">
        <v>23</v>
      </c>
      <c r="I53" s="16" t="s">
        <v>23</v>
      </c>
    </row>
    <row r="54" spans="1:9" ht="103.5" customHeight="1" thickBot="1" x14ac:dyDescent="0.25">
      <c r="A54" s="23"/>
      <c r="B54" s="24"/>
      <c r="C54" s="9"/>
      <c r="D54" s="9"/>
      <c r="E54" s="10"/>
      <c r="F54" s="20"/>
      <c r="G54" s="20"/>
      <c r="H54" s="9"/>
      <c r="I54" s="9"/>
    </row>
    <row r="55" spans="1:9" ht="30" customHeight="1" thickBot="1" x14ac:dyDescent="0.3">
      <c r="A55" s="53" t="s">
        <v>0</v>
      </c>
      <c r="B55" s="54"/>
      <c r="C55" s="55" t="s">
        <v>32</v>
      </c>
      <c r="D55" s="56"/>
      <c r="E55" s="56"/>
      <c r="F55" s="56"/>
      <c r="G55" s="56"/>
      <c r="H55" s="56"/>
      <c r="I55" s="57"/>
    </row>
    <row r="56" spans="1:9" ht="32.25" customHeight="1" thickBot="1" x14ac:dyDescent="0.25">
      <c r="A56" s="53" t="s">
        <v>1</v>
      </c>
      <c r="B56" s="54"/>
      <c r="C56" s="37" t="s">
        <v>2</v>
      </c>
      <c r="D56" s="38"/>
      <c r="E56" s="38"/>
      <c r="F56" s="38"/>
      <c r="G56" s="38"/>
      <c r="H56" s="38"/>
      <c r="I56" s="39"/>
    </row>
    <row r="57" spans="1:9" ht="19.5" customHeight="1" thickBot="1" x14ac:dyDescent="0.25">
      <c r="A57" s="53" t="s">
        <v>3</v>
      </c>
      <c r="B57" s="54"/>
      <c r="C57" s="40" t="s">
        <v>61</v>
      </c>
      <c r="D57" s="41"/>
      <c r="E57" s="41"/>
      <c r="F57" s="41"/>
      <c r="G57" s="41"/>
      <c r="H57" s="41"/>
      <c r="I57" s="42"/>
    </row>
    <row r="58" spans="1:9" ht="29.25" customHeight="1" thickBot="1" x14ac:dyDescent="0.25">
      <c r="A58" s="53" t="s">
        <v>4</v>
      </c>
      <c r="B58" s="54"/>
      <c r="C58" s="50" t="s">
        <v>36</v>
      </c>
      <c r="D58" s="51"/>
      <c r="E58" s="51"/>
      <c r="F58" s="51"/>
      <c r="G58" s="51"/>
      <c r="H58" s="51"/>
      <c r="I58" s="52"/>
    </row>
    <row r="59" spans="1:9" x14ac:dyDescent="0.2">
      <c r="A59" s="18"/>
      <c r="B59" s="11"/>
      <c r="C59" s="11"/>
      <c r="D59" s="11"/>
      <c r="E59" s="11"/>
      <c r="F59" s="11"/>
      <c r="G59" s="11"/>
      <c r="H59" s="11"/>
      <c r="I59" s="11"/>
    </row>
    <row r="60" spans="1:9" x14ac:dyDescent="0.2">
      <c r="A60" s="43" t="s">
        <v>5</v>
      </c>
      <c r="B60" s="45" t="s">
        <v>33</v>
      </c>
      <c r="C60" s="43" t="s">
        <v>6</v>
      </c>
      <c r="D60" s="43" t="s">
        <v>7</v>
      </c>
      <c r="E60" s="43" t="s">
        <v>8</v>
      </c>
      <c r="F60" s="43" t="s">
        <v>9</v>
      </c>
      <c r="G60" s="43"/>
      <c r="H60" s="43"/>
      <c r="I60" s="43" t="s">
        <v>10</v>
      </c>
    </row>
    <row r="61" spans="1:9" ht="60" x14ac:dyDescent="0.2">
      <c r="A61" s="43"/>
      <c r="B61" s="46"/>
      <c r="C61" s="43"/>
      <c r="D61" s="43"/>
      <c r="E61" s="43"/>
      <c r="F61" s="13" t="s">
        <v>11</v>
      </c>
      <c r="G61" s="13" t="s">
        <v>12</v>
      </c>
      <c r="H61" s="13" t="s">
        <v>13</v>
      </c>
      <c r="I61" s="43"/>
    </row>
    <row r="62" spans="1:9" x14ac:dyDescent="0.2">
      <c r="A62" s="14">
        <v>1</v>
      </c>
      <c r="B62" s="14">
        <v>2</v>
      </c>
      <c r="C62" s="14">
        <v>3</v>
      </c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</row>
    <row r="63" spans="1:9" ht="37.5" customHeight="1" x14ac:dyDescent="0.2">
      <c r="A63" s="15" t="s">
        <v>52</v>
      </c>
      <c r="B63" s="15" t="s">
        <v>17</v>
      </c>
      <c r="C63" s="16">
        <f>1+1+1+1+1+1+1+1+1+1</f>
        <v>10</v>
      </c>
      <c r="D63" s="16">
        <v>10</v>
      </c>
      <c r="E63" s="7">
        <f>17747.05+17747.05+17747.05+17747.05+17747.05+17747.05+17747.05+17747.05+17747.05+17747.05</f>
        <v>177470.49999999997</v>
      </c>
      <c r="F63" s="19" t="s">
        <v>23</v>
      </c>
      <c r="G63" s="19" t="s">
        <v>23</v>
      </c>
      <c r="H63" s="16" t="s">
        <v>23</v>
      </c>
      <c r="I63" s="16" t="s">
        <v>23</v>
      </c>
    </row>
    <row r="64" spans="1:9" ht="25.5" x14ac:dyDescent="0.2">
      <c r="A64" s="15" t="s">
        <v>18</v>
      </c>
      <c r="B64" s="15" t="s">
        <v>24</v>
      </c>
      <c r="C64" s="16">
        <f>9+9+9+9+9+8+9+9+8+9</f>
        <v>88</v>
      </c>
      <c r="D64" s="16">
        <v>88</v>
      </c>
      <c r="E64" s="7">
        <f>103312.5+103312.5+103312.5+103312.5+103312.5+103312.5+103312.5+103312.5+103312.5+103312.5</f>
        <v>1033125</v>
      </c>
      <c r="F64" s="19" t="s">
        <v>23</v>
      </c>
      <c r="G64" s="19" t="s">
        <v>23</v>
      </c>
      <c r="H64" s="16" t="s">
        <v>23</v>
      </c>
      <c r="I64" s="16" t="s">
        <v>23</v>
      </c>
    </row>
    <row r="65" spans="1:9" ht="45" customHeight="1" x14ac:dyDescent="0.2">
      <c r="A65" s="15" t="s">
        <v>25</v>
      </c>
      <c r="B65" s="15" t="s">
        <v>26</v>
      </c>
      <c r="C65" s="16">
        <f>1+1+1+1+1+1+1+1+1+1</f>
        <v>10</v>
      </c>
      <c r="D65" s="16">
        <v>10</v>
      </c>
      <c r="E65" s="7">
        <f>9771.21+9771.21+9771.21+9771.21+9771.21+9771.21+9771.21+9771.21+9771.21+9771.21</f>
        <v>97712.099999999977</v>
      </c>
      <c r="F65" s="19" t="s">
        <v>23</v>
      </c>
      <c r="G65" s="19" t="s">
        <v>23</v>
      </c>
      <c r="H65" s="16" t="s">
        <v>23</v>
      </c>
      <c r="I65" s="16" t="s">
        <v>23</v>
      </c>
    </row>
    <row r="66" spans="1:9" ht="38.25" x14ac:dyDescent="0.2">
      <c r="A66" s="15" t="s">
        <v>34</v>
      </c>
      <c r="B66" s="15" t="s">
        <v>20</v>
      </c>
      <c r="C66" s="16">
        <f>1+1+1+1+1+1+1+1+1+1</f>
        <v>10</v>
      </c>
      <c r="D66" s="16">
        <v>10</v>
      </c>
      <c r="E66" s="7">
        <f>5510+5510+5510+5510+5510+5510+5510+5510+5510+5510</f>
        <v>55100</v>
      </c>
      <c r="F66" s="19" t="s">
        <v>23</v>
      </c>
      <c r="G66" s="19" t="s">
        <v>23</v>
      </c>
      <c r="H66" s="16" t="s">
        <v>23</v>
      </c>
      <c r="I66" s="16" t="s">
        <v>23</v>
      </c>
    </row>
    <row r="67" spans="1:9" x14ac:dyDescent="0.2">
      <c r="A67" s="8"/>
      <c r="B67" s="8"/>
      <c r="C67" s="9"/>
      <c r="D67" s="9"/>
      <c r="E67" s="10"/>
      <c r="F67" s="20"/>
      <c r="G67" s="20"/>
      <c r="H67" s="9"/>
      <c r="I67" s="9"/>
    </row>
    <row r="68" spans="1:9" ht="156" customHeight="1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3.5" thickBot="1" x14ac:dyDescent="0.25">
      <c r="A69" s="28"/>
      <c r="B69" s="28"/>
      <c r="C69" s="29"/>
      <c r="D69" s="29"/>
      <c r="E69" s="29"/>
      <c r="F69" s="29"/>
      <c r="G69" s="29"/>
      <c r="H69" s="29"/>
      <c r="I69" s="29"/>
    </row>
    <row r="70" spans="1:9" ht="35.25" customHeight="1" thickBot="1" x14ac:dyDescent="0.3">
      <c r="A70" s="64" t="s">
        <v>0</v>
      </c>
      <c r="B70" s="65"/>
      <c r="C70" s="66" t="s">
        <v>57</v>
      </c>
      <c r="D70" s="67"/>
      <c r="E70" s="67"/>
      <c r="F70" s="67"/>
      <c r="G70" s="67"/>
      <c r="H70" s="67"/>
      <c r="I70" s="68"/>
    </row>
    <row r="71" spans="1:9" ht="31.5" customHeight="1" thickBot="1" x14ac:dyDescent="0.25">
      <c r="A71" s="64" t="s">
        <v>1</v>
      </c>
      <c r="B71" s="65"/>
      <c r="C71" s="37" t="s">
        <v>2</v>
      </c>
      <c r="D71" s="38"/>
      <c r="E71" s="38"/>
      <c r="F71" s="38"/>
      <c r="G71" s="38"/>
      <c r="H71" s="38"/>
      <c r="I71" s="39"/>
    </row>
    <row r="72" spans="1:9" ht="15.75" customHeight="1" thickBot="1" x14ac:dyDescent="0.25">
      <c r="A72" s="64" t="s">
        <v>3</v>
      </c>
      <c r="B72" s="65"/>
      <c r="C72" s="40" t="s">
        <v>61</v>
      </c>
      <c r="D72" s="41"/>
      <c r="E72" s="41"/>
      <c r="F72" s="41"/>
      <c r="G72" s="41"/>
      <c r="H72" s="41"/>
      <c r="I72" s="42"/>
    </row>
    <row r="73" spans="1:9" ht="26.25" customHeight="1" thickBot="1" x14ac:dyDescent="0.25">
      <c r="A73" s="64" t="s">
        <v>4</v>
      </c>
      <c r="B73" s="65"/>
      <c r="C73" s="37" t="s">
        <v>38</v>
      </c>
      <c r="D73" s="38"/>
      <c r="E73" s="38"/>
      <c r="F73" s="38"/>
      <c r="G73" s="38"/>
      <c r="H73" s="38"/>
      <c r="I73" s="39"/>
    </row>
    <row r="74" spans="1:9" x14ac:dyDescent="0.2">
      <c r="A74" s="17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2">
      <c r="A75" s="45" t="s">
        <v>5</v>
      </c>
      <c r="B75" s="45" t="s">
        <v>33</v>
      </c>
      <c r="C75" s="45" t="s">
        <v>6</v>
      </c>
      <c r="D75" s="45" t="s">
        <v>7</v>
      </c>
      <c r="E75" s="45" t="s">
        <v>8</v>
      </c>
      <c r="F75" s="47" t="s">
        <v>9</v>
      </c>
      <c r="G75" s="48"/>
      <c r="H75" s="49"/>
      <c r="I75" s="45" t="s">
        <v>10</v>
      </c>
    </row>
    <row r="76" spans="1:9" ht="77.25" customHeight="1" x14ac:dyDescent="0.2">
      <c r="A76" s="46"/>
      <c r="B76" s="46"/>
      <c r="C76" s="46"/>
      <c r="D76" s="46"/>
      <c r="E76" s="46"/>
      <c r="F76" s="13" t="s">
        <v>11</v>
      </c>
      <c r="G76" s="13" t="s">
        <v>12</v>
      </c>
      <c r="H76" s="13" t="s">
        <v>13</v>
      </c>
      <c r="I76" s="46"/>
    </row>
    <row r="77" spans="1:9" x14ac:dyDescent="0.2">
      <c r="A77" s="21">
        <v>1</v>
      </c>
      <c r="B77" s="21">
        <v>2</v>
      </c>
      <c r="C77" s="14">
        <v>3</v>
      </c>
      <c r="D77" s="14">
        <v>4</v>
      </c>
      <c r="E77" s="14">
        <v>5</v>
      </c>
      <c r="F77" s="14">
        <v>6</v>
      </c>
      <c r="G77" s="14">
        <v>7</v>
      </c>
      <c r="H77" s="14">
        <v>8</v>
      </c>
      <c r="I77" s="14">
        <v>9</v>
      </c>
    </row>
    <row r="78" spans="1:9" ht="33" customHeight="1" x14ac:dyDescent="0.2">
      <c r="A78" s="15" t="s">
        <v>18</v>
      </c>
      <c r="B78" s="15" t="s">
        <v>39</v>
      </c>
      <c r="C78" s="16">
        <f>2+2+2</f>
        <v>6</v>
      </c>
      <c r="D78" s="16">
        <v>6</v>
      </c>
      <c r="E78" s="7">
        <f>7466.76+7466.76+7466.76</f>
        <v>22400.28</v>
      </c>
      <c r="F78" s="16" t="s">
        <v>23</v>
      </c>
      <c r="G78" s="16" t="s">
        <v>23</v>
      </c>
      <c r="H78" s="16" t="s">
        <v>23</v>
      </c>
      <c r="I78" s="16" t="s">
        <v>23</v>
      </c>
    </row>
    <row r="79" spans="1:9" ht="13.5" customHeight="1" x14ac:dyDescent="0.2">
      <c r="A79" s="8"/>
      <c r="B79" s="8"/>
      <c r="C79" s="9"/>
      <c r="D79" s="9"/>
      <c r="E79" s="10"/>
      <c r="F79" s="20"/>
      <c r="G79" s="20"/>
      <c r="H79" s="9"/>
      <c r="I79" s="9"/>
    </row>
    <row r="80" spans="1:9" ht="14.25" customHeight="1" thickBot="1" x14ac:dyDescent="0.25">
      <c r="A80" s="8"/>
      <c r="B80" s="8"/>
      <c r="C80" s="22"/>
      <c r="D80" s="22"/>
      <c r="E80" s="10"/>
      <c r="F80" s="9"/>
      <c r="G80" s="9"/>
      <c r="H80" s="9"/>
      <c r="I80" s="9"/>
    </row>
    <row r="81" spans="1:9" ht="35.25" customHeight="1" thickBot="1" x14ac:dyDescent="0.3">
      <c r="A81" s="64" t="s">
        <v>0</v>
      </c>
      <c r="B81" s="65"/>
      <c r="C81" s="66" t="s">
        <v>40</v>
      </c>
      <c r="D81" s="67"/>
      <c r="E81" s="67"/>
      <c r="F81" s="67"/>
      <c r="G81" s="67"/>
      <c r="H81" s="67"/>
      <c r="I81" s="68"/>
    </row>
    <row r="82" spans="1:9" ht="30" customHeight="1" thickBot="1" x14ac:dyDescent="0.25">
      <c r="A82" s="64" t="s">
        <v>1</v>
      </c>
      <c r="B82" s="65"/>
      <c r="C82" s="37" t="s">
        <v>2</v>
      </c>
      <c r="D82" s="38"/>
      <c r="E82" s="38"/>
      <c r="F82" s="38"/>
      <c r="G82" s="38"/>
      <c r="H82" s="38"/>
      <c r="I82" s="39"/>
    </row>
    <row r="83" spans="1:9" ht="15.75" customHeight="1" thickBot="1" x14ac:dyDescent="0.25">
      <c r="A83" s="64" t="s">
        <v>3</v>
      </c>
      <c r="B83" s="65"/>
      <c r="C83" s="40" t="s">
        <v>61</v>
      </c>
      <c r="D83" s="41"/>
      <c r="E83" s="41"/>
      <c r="F83" s="41"/>
      <c r="G83" s="41"/>
      <c r="H83" s="41"/>
      <c r="I83" s="42"/>
    </row>
    <row r="84" spans="1:9" ht="26.25" customHeight="1" thickBot="1" x14ac:dyDescent="0.25">
      <c r="A84" s="64" t="s">
        <v>4</v>
      </c>
      <c r="B84" s="65"/>
      <c r="C84" s="37" t="s">
        <v>41</v>
      </c>
      <c r="D84" s="38"/>
      <c r="E84" s="38"/>
      <c r="F84" s="38"/>
      <c r="G84" s="38"/>
      <c r="H84" s="38"/>
      <c r="I84" s="39"/>
    </row>
    <row r="85" spans="1:9" x14ac:dyDescent="0.2">
      <c r="A85" s="17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2">
      <c r="A86" s="45" t="s">
        <v>5</v>
      </c>
      <c r="B86" s="45" t="s">
        <v>33</v>
      </c>
      <c r="C86" s="45" t="s">
        <v>6</v>
      </c>
      <c r="D86" s="45" t="s">
        <v>7</v>
      </c>
      <c r="E86" s="45" t="s">
        <v>8</v>
      </c>
      <c r="F86" s="47" t="s">
        <v>9</v>
      </c>
      <c r="G86" s="48"/>
      <c r="H86" s="49"/>
      <c r="I86" s="45" t="s">
        <v>10</v>
      </c>
    </row>
    <row r="87" spans="1:9" ht="52.5" customHeight="1" x14ac:dyDescent="0.2">
      <c r="A87" s="46"/>
      <c r="B87" s="46"/>
      <c r="C87" s="46"/>
      <c r="D87" s="46"/>
      <c r="E87" s="46"/>
      <c r="F87" s="13" t="s">
        <v>11</v>
      </c>
      <c r="G87" s="13" t="s">
        <v>12</v>
      </c>
      <c r="H87" s="13" t="s">
        <v>13</v>
      </c>
      <c r="I87" s="46"/>
    </row>
    <row r="88" spans="1:9" x14ac:dyDescent="0.2">
      <c r="A88" s="21">
        <v>1</v>
      </c>
      <c r="B88" s="21">
        <v>2</v>
      </c>
      <c r="C88" s="14">
        <v>3</v>
      </c>
      <c r="D88" s="14">
        <v>4</v>
      </c>
      <c r="E88" s="14">
        <v>5</v>
      </c>
      <c r="F88" s="14">
        <v>6</v>
      </c>
      <c r="G88" s="14">
        <v>7</v>
      </c>
      <c r="H88" s="14">
        <v>8</v>
      </c>
      <c r="I88" s="14">
        <v>9</v>
      </c>
    </row>
    <row r="89" spans="1:9" ht="34.5" customHeight="1" x14ac:dyDescent="0.2">
      <c r="A89" s="15" t="s">
        <v>21</v>
      </c>
      <c r="B89" s="15" t="s">
        <v>20</v>
      </c>
      <c r="C89" s="16">
        <v>1</v>
      </c>
      <c r="D89" s="16">
        <v>1</v>
      </c>
      <c r="E89" s="7">
        <v>15000</v>
      </c>
      <c r="F89" s="16" t="s">
        <v>23</v>
      </c>
      <c r="G89" s="16" t="s">
        <v>23</v>
      </c>
      <c r="H89" s="16" t="s">
        <v>23</v>
      </c>
      <c r="I89" s="16" t="s">
        <v>23</v>
      </c>
    </row>
    <row r="90" spans="1:9" ht="17.25" customHeight="1" thickBot="1" x14ac:dyDescent="0.25">
      <c r="A90" s="23"/>
      <c r="B90" s="23"/>
      <c r="C90" s="22"/>
      <c r="D90" s="22"/>
      <c r="E90" s="10"/>
      <c r="F90" s="9"/>
      <c r="G90" s="9"/>
      <c r="H90" s="9"/>
      <c r="I90" s="9"/>
    </row>
    <row r="91" spans="1:9" ht="57.75" customHeight="1" thickBot="1" x14ac:dyDescent="0.3">
      <c r="A91" s="64" t="s">
        <v>0</v>
      </c>
      <c r="B91" s="65"/>
      <c r="C91" s="66" t="s">
        <v>47</v>
      </c>
      <c r="D91" s="67"/>
      <c r="E91" s="67"/>
      <c r="F91" s="67"/>
      <c r="G91" s="67"/>
      <c r="H91" s="67"/>
      <c r="I91" s="68"/>
    </row>
    <row r="92" spans="1:9" ht="15.75" customHeight="1" thickBot="1" x14ac:dyDescent="0.25">
      <c r="A92" s="64" t="s">
        <v>1</v>
      </c>
      <c r="B92" s="65"/>
      <c r="C92" s="37" t="s">
        <v>2</v>
      </c>
      <c r="D92" s="38"/>
      <c r="E92" s="38"/>
      <c r="F92" s="38"/>
      <c r="G92" s="38"/>
      <c r="H92" s="38"/>
      <c r="I92" s="39"/>
    </row>
    <row r="93" spans="1:9" ht="15.75" customHeight="1" thickBot="1" x14ac:dyDescent="0.25">
      <c r="A93" s="64" t="s">
        <v>3</v>
      </c>
      <c r="B93" s="65"/>
      <c r="C93" s="40" t="s">
        <v>61</v>
      </c>
      <c r="D93" s="41"/>
      <c r="E93" s="41"/>
      <c r="F93" s="41"/>
      <c r="G93" s="41"/>
      <c r="H93" s="41"/>
      <c r="I93" s="42"/>
    </row>
    <row r="94" spans="1:9" ht="26.25" customHeight="1" thickBot="1" x14ac:dyDescent="0.25">
      <c r="A94" s="64" t="s">
        <v>4</v>
      </c>
      <c r="B94" s="65"/>
      <c r="C94" s="37" t="s">
        <v>48</v>
      </c>
      <c r="D94" s="38"/>
      <c r="E94" s="38"/>
      <c r="F94" s="38"/>
      <c r="G94" s="38"/>
      <c r="H94" s="38"/>
      <c r="I94" s="39"/>
    </row>
    <row r="95" spans="1:9" x14ac:dyDescent="0.2">
      <c r="A95" s="17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2">
      <c r="A96" s="45" t="s">
        <v>5</v>
      </c>
      <c r="B96" s="45" t="s">
        <v>33</v>
      </c>
      <c r="C96" s="45" t="s">
        <v>6</v>
      </c>
      <c r="D96" s="45" t="s">
        <v>7</v>
      </c>
      <c r="E96" s="45" t="s">
        <v>8</v>
      </c>
      <c r="F96" s="47" t="s">
        <v>9</v>
      </c>
      <c r="G96" s="48"/>
      <c r="H96" s="49"/>
      <c r="I96" s="45" t="s">
        <v>10</v>
      </c>
    </row>
    <row r="97" spans="1:9" ht="77.25" customHeight="1" x14ac:dyDescent="0.2">
      <c r="A97" s="46"/>
      <c r="B97" s="46"/>
      <c r="C97" s="46"/>
      <c r="D97" s="46"/>
      <c r="E97" s="46"/>
      <c r="F97" s="13" t="s">
        <v>11</v>
      </c>
      <c r="G97" s="13" t="s">
        <v>12</v>
      </c>
      <c r="H97" s="13" t="s">
        <v>13</v>
      </c>
      <c r="I97" s="46"/>
    </row>
    <row r="98" spans="1:9" x14ac:dyDescent="0.2">
      <c r="A98" s="21">
        <v>1</v>
      </c>
      <c r="B98" s="21">
        <v>2</v>
      </c>
      <c r="C98" s="14">
        <v>3</v>
      </c>
      <c r="D98" s="14">
        <v>4</v>
      </c>
      <c r="E98" s="14">
        <v>5</v>
      </c>
      <c r="F98" s="14">
        <v>6</v>
      </c>
      <c r="G98" s="14">
        <v>7</v>
      </c>
      <c r="H98" s="14">
        <v>8</v>
      </c>
      <c r="I98" s="14">
        <v>9</v>
      </c>
    </row>
    <row r="99" spans="1:9" ht="36" customHeight="1" x14ac:dyDescent="0.2">
      <c r="A99" s="15" t="s">
        <v>16</v>
      </c>
      <c r="B99" s="15" t="s">
        <v>17</v>
      </c>
      <c r="C99" s="16">
        <f>1+1</f>
        <v>2</v>
      </c>
      <c r="D99" s="16">
        <v>2</v>
      </c>
      <c r="E99" s="7">
        <f>16433.43+17566.77</f>
        <v>34000.199999999997</v>
      </c>
      <c r="F99" s="16" t="s">
        <v>23</v>
      </c>
      <c r="G99" s="16" t="s">
        <v>23</v>
      </c>
      <c r="H99" s="16" t="s">
        <v>23</v>
      </c>
      <c r="I99" s="16" t="s">
        <v>23</v>
      </c>
    </row>
    <row r="100" spans="1:9" ht="47.25" customHeight="1" x14ac:dyDescent="0.2">
      <c r="A100" s="15" t="s">
        <v>49</v>
      </c>
      <c r="B100" s="15" t="s">
        <v>50</v>
      </c>
      <c r="C100" s="16">
        <f>8+9</f>
        <v>17</v>
      </c>
      <c r="D100" s="16">
        <v>17</v>
      </c>
      <c r="E100" s="7">
        <f>111577.5+111577.5</f>
        <v>223155</v>
      </c>
      <c r="F100" s="16" t="s">
        <v>23</v>
      </c>
      <c r="G100" s="16" t="s">
        <v>23</v>
      </c>
      <c r="H100" s="16" t="s">
        <v>23</v>
      </c>
      <c r="I100" s="16" t="s">
        <v>23</v>
      </c>
    </row>
    <row r="101" spans="1:9" ht="182.25" customHeight="1" thickBot="1" x14ac:dyDescent="0.25">
      <c r="A101" s="17"/>
      <c r="B101" s="11"/>
      <c r="C101" s="11"/>
      <c r="D101" s="11"/>
      <c r="E101" s="30"/>
      <c r="F101" s="11"/>
      <c r="G101" s="11"/>
      <c r="H101" s="11"/>
      <c r="I101" s="11"/>
    </row>
    <row r="102" spans="1:9" ht="35.25" customHeight="1" thickBot="1" x14ac:dyDescent="0.3">
      <c r="A102" s="64" t="s">
        <v>0</v>
      </c>
      <c r="B102" s="65"/>
      <c r="C102" s="66" t="s">
        <v>51</v>
      </c>
      <c r="D102" s="67"/>
      <c r="E102" s="67"/>
      <c r="F102" s="67"/>
      <c r="G102" s="67"/>
      <c r="H102" s="67"/>
      <c r="I102" s="68"/>
    </row>
    <row r="103" spans="1:9" ht="30.75" customHeight="1" thickBot="1" x14ac:dyDescent="0.25">
      <c r="A103" s="64" t="s">
        <v>1</v>
      </c>
      <c r="B103" s="65"/>
      <c r="C103" s="37" t="s">
        <v>2</v>
      </c>
      <c r="D103" s="38"/>
      <c r="E103" s="38"/>
      <c r="F103" s="38"/>
      <c r="G103" s="38"/>
      <c r="H103" s="38"/>
      <c r="I103" s="39"/>
    </row>
    <row r="104" spans="1:9" ht="15.75" customHeight="1" thickBot="1" x14ac:dyDescent="0.25">
      <c r="A104" s="64" t="s">
        <v>3</v>
      </c>
      <c r="B104" s="65"/>
      <c r="C104" s="40" t="s">
        <v>61</v>
      </c>
      <c r="D104" s="41"/>
      <c r="E104" s="41"/>
      <c r="F104" s="41"/>
      <c r="G104" s="41"/>
      <c r="H104" s="41"/>
      <c r="I104" s="42"/>
    </row>
    <row r="105" spans="1:9" ht="26.25" customHeight="1" thickBot="1" x14ac:dyDescent="0.25">
      <c r="A105" s="64" t="s">
        <v>4</v>
      </c>
      <c r="B105" s="65"/>
      <c r="C105" s="37" t="s">
        <v>53</v>
      </c>
      <c r="D105" s="38"/>
      <c r="E105" s="38"/>
      <c r="F105" s="38"/>
      <c r="G105" s="38"/>
      <c r="H105" s="38"/>
      <c r="I105" s="39"/>
    </row>
    <row r="106" spans="1:9" x14ac:dyDescent="0.2">
      <c r="A106" s="17"/>
      <c r="B106" s="11"/>
      <c r="C106" s="11"/>
      <c r="D106" s="11"/>
      <c r="E106" s="11"/>
      <c r="F106" s="11"/>
      <c r="G106" s="11"/>
      <c r="H106" s="11"/>
      <c r="I106" s="11"/>
    </row>
    <row r="107" spans="1:9" ht="12.75" customHeight="1" x14ac:dyDescent="0.2">
      <c r="A107" s="45" t="s">
        <v>5</v>
      </c>
      <c r="B107" s="45" t="s">
        <v>33</v>
      </c>
      <c r="C107" s="45" t="s">
        <v>6</v>
      </c>
      <c r="D107" s="45" t="s">
        <v>7</v>
      </c>
      <c r="E107" s="45" t="s">
        <v>8</v>
      </c>
      <c r="F107" s="47" t="s">
        <v>9</v>
      </c>
      <c r="G107" s="48"/>
      <c r="H107" s="49"/>
      <c r="I107" s="45" t="s">
        <v>10</v>
      </c>
    </row>
    <row r="108" spans="1:9" ht="77.25" customHeight="1" x14ac:dyDescent="0.2">
      <c r="A108" s="46"/>
      <c r="B108" s="46"/>
      <c r="C108" s="46"/>
      <c r="D108" s="46"/>
      <c r="E108" s="46"/>
      <c r="F108" s="25" t="s">
        <v>11</v>
      </c>
      <c r="G108" s="25" t="s">
        <v>12</v>
      </c>
      <c r="H108" s="25" t="s">
        <v>13</v>
      </c>
      <c r="I108" s="46"/>
    </row>
    <row r="109" spans="1:9" x14ac:dyDescent="0.2">
      <c r="A109" s="21">
        <v>1</v>
      </c>
      <c r="B109" s="21">
        <v>2</v>
      </c>
      <c r="C109" s="14">
        <v>3</v>
      </c>
      <c r="D109" s="14">
        <v>4</v>
      </c>
      <c r="E109" s="14">
        <v>5</v>
      </c>
      <c r="F109" s="14">
        <v>6</v>
      </c>
      <c r="G109" s="14">
        <v>7</v>
      </c>
      <c r="H109" s="14">
        <v>8</v>
      </c>
      <c r="I109" s="14">
        <v>9</v>
      </c>
    </row>
    <row r="110" spans="1:9" ht="34.5" customHeight="1" x14ac:dyDescent="0.2">
      <c r="A110" s="15" t="s">
        <v>14</v>
      </c>
      <c r="B110" s="15" t="s">
        <v>15</v>
      </c>
      <c r="C110" s="16">
        <f>2+1</f>
        <v>3</v>
      </c>
      <c r="D110" s="16">
        <v>2</v>
      </c>
      <c r="E110" s="7">
        <f>28380+21120</f>
        <v>49500</v>
      </c>
      <c r="F110" s="16" t="s">
        <v>23</v>
      </c>
      <c r="G110" s="16" t="s">
        <v>23</v>
      </c>
      <c r="H110" s="16" t="s">
        <v>23</v>
      </c>
      <c r="I110" s="16" t="s">
        <v>23</v>
      </c>
    </row>
    <row r="111" spans="1:9" ht="36" customHeight="1" x14ac:dyDescent="0.2">
      <c r="A111" s="15" t="s">
        <v>16</v>
      </c>
      <c r="B111" s="15" t="s">
        <v>17</v>
      </c>
      <c r="C111" s="16">
        <f>6+3</f>
        <v>9</v>
      </c>
      <c r="D111" s="16">
        <v>9</v>
      </c>
      <c r="E111" s="7">
        <f>63720+42480</f>
        <v>106200</v>
      </c>
      <c r="F111" s="16" t="s">
        <v>23</v>
      </c>
      <c r="G111" s="16" t="s">
        <v>23</v>
      </c>
      <c r="H111" s="16" t="s">
        <v>23</v>
      </c>
      <c r="I111" s="16" t="s">
        <v>23</v>
      </c>
    </row>
    <row r="112" spans="1:9" ht="36.75" customHeight="1" x14ac:dyDescent="0.2">
      <c r="A112" s="15" t="s">
        <v>49</v>
      </c>
      <c r="B112" s="15" t="s">
        <v>50</v>
      </c>
      <c r="C112" s="16">
        <v>16</v>
      </c>
      <c r="D112" s="16">
        <v>16</v>
      </c>
      <c r="E112" s="7">
        <v>264000</v>
      </c>
      <c r="F112" s="16" t="s">
        <v>23</v>
      </c>
      <c r="G112" s="16" t="s">
        <v>23</v>
      </c>
      <c r="H112" s="16" t="s">
        <v>23</v>
      </c>
      <c r="I112" s="16" t="s">
        <v>23</v>
      </c>
    </row>
    <row r="113" spans="1:10" ht="36" customHeight="1" x14ac:dyDescent="0.2">
      <c r="A113" s="15" t="s">
        <v>19</v>
      </c>
      <c r="B113" s="15" t="s">
        <v>20</v>
      </c>
      <c r="C113" s="16">
        <v>1</v>
      </c>
      <c r="D113" s="16">
        <v>1</v>
      </c>
      <c r="E113" s="7">
        <v>10450</v>
      </c>
      <c r="F113" s="16" t="s">
        <v>23</v>
      </c>
      <c r="G113" s="16" t="s">
        <v>23</v>
      </c>
      <c r="H113" s="16" t="s">
        <v>23</v>
      </c>
      <c r="I113" s="16" t="s">
        <v>23</v>
      </c>
    </row>
    <row r="114" spans="1:10" ht="28.5" customHeight="1" x14ac:dyDescent="0.2">
      <c r="A114" s="63" t="s">
        <v>59</v>
      </c>
      <c r="B114" s="63"/>
      <c r="C114" s="63"/>
      <c r="D114" s="63" t="s">
        <v>60</v>
      </c>
      <c r="E114" s="63"/>
      <c r="F114" s="63"/>
      <c r="G114" s="63"/>
      <c r="H114" s="63"/>
      <c r="I114" s="63"/>
      <c r="J114" s="63"/>
    </row>
    <row r="115" spans="1:10" ht="12.75" customHeight="1" x14ac:dyDescent="0.2">
      <c r="A115" s="61"/>
      <c r="B115" s="61"/>
      <c r="C115" s="61"/>
      <c r="D115" s="62" t="s">
        <v>37</v>
      </c>
      <c r="E115" s="62"/>
      <c r="F115" s="62"/>
      <c r="G115" s="62"/>
      <c r="H115" s="62"/>
      <c r="I115" s="62"/>
      <c r="J115" s="62"/>
    </row>
    <row r="116" spans="1:10" x14ac:dyDescent="0.2">
      <c r="A116" s="3" t="s">
        <v>27</v>
      </c>
      <c r="B116" s="3"/>
      <c r="C116" s="3"/>
    </row>
    <row r="117" spans="1:10" ht="15" x14ac:dyDescent="0.25">
      <c r="A117" s="58" t="s">
        <v>28</v>
      </c>
      <c r="B117" s="58"/>
      <c r="C117" s="60" t="s">
        <v>54</v>
      </c>
      <c r="D117" s="60"/>
      <c r="E117" s="60"/>
      <c r="F117" s="60"/>
      <c r="G117" s="60"/>
      <c r="H117" s="60"/>
      <c r="I117" s="60"/>
    </row>
    <row r="118" spans="1:10" s="4" customFormat="1" ht="16.5" customHeight="1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10" ht="15.75" customHeight="1" x14ac:dyDescent="0.2">
      <c r="A119" s="5"/>
    </row>
    <row r="120" spans="1:10" x14ac:dyDescent="0.2">
      <c r="A120" s="2"/>
    </row>
  </sheetData>
  <mergeCells count="143">
    <mergeCell ref="A102:B102"/>
    <mergeCell ref="C102:I102"/>
    <mergeCell ref="A103:B103"/>
    <mergeCell ref="C103:I103"/>
    <mergeCell ref="A104:B104"/>
    <mergeCell ref="C104:I104"/>
    <mergeCell ref="A107:A108"/>
    <mergeCell ref="B107:B108"/>
    <mergeCell ref="C107:C108"/>
    <mergeCell ref="D107:D108"/>
    <mergeCell ref="E107:E108"/>
    <mergeCell ref="F107:H107"/>
    <mergeCell ref="I107:I108"/>
    <mergeCell ref="A105:B105"/>
    <mergeCell ref="C105:I105"/>
    <mergeCell ref="A91:B91"/>
    <mergeCell ref="C91:I91"/>
    <mergeCell ref="A92:B92"/>
    <mergeCell ref="C92:I92"/>
    <mergeCell ref="A93:B93"/>
    <mergeCell ref="C93:I93"/>
    <mergeCell ref="A94:B94"/>
    <mergeCell ref="C94:I94"/>
    <mergeCell ref="A96:A97"/>
    <mergeCell ref="B96:B97"/>
    <mergeCell ref="C96:C97"/>
    <mergeCell ref="D96:D97"/>
    <mergeCell ref="E96:E97"/>
    <mergeCell ref="F96:H96"/>
    <mergeCell ref="I96:I97"/>
    <mergeCell ref="A84:B84"/>
    <mergeCell ref="C84:I84"/>
    <mergeCell ref="A86:A87"/>
    <mergeCell ref="B86:B87"/>
    <mergeCell ref="C86:C87"/>
    <mergeCell ref="D86:D87"/>
    <mergeCell ref="E86:E87"/>
    <mergeCell ref="F86:H86"/>
    <mergeCell ref="I86:I87"/>
    <mergeCell ref="A16:B16"/>
    <mergeCell ref="C16:I16"/>
    <mergeCell ref="A17:B17"/>
    <mergeCell ref="A81:B81"/>
    <mergeCell ref="C81:I81"/>
    <mergeCell ref="A82:B82"/>
    <mergeCell ref="C82:I82"/>
    <mergeCell ref="A83:B83"/>
    <mergeCell ref="C83:I83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43:B43"/>
    <mergeCell ref="C43:I43"/>
    <mergeCell ref="A44:B44"/>
    <mergeCell ref="C44:I44"/>
    <mergeCell ref="A45:B45"/>
    <mergeCell ref="C45:I45"/>
    <mergeCell ref="A46:B46"/>
    <mergeCell ref="C46:I46"/>
    <mergeCell ref="A48:A49"/>
    <mergeCell ref="B48:B49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A4:B4"/>
    <mergeCell ref="C4:I4"/>
    <mergeCell ref="A5:B5"/>
    <mergeCell ref="C5:I5"/>
    <mergeCell ref="A30:B30"/>
    <mergeCell ref="A117:B117"/>
    <mergeCell ref="A118:I118"/>
    <mergeCell ref="A60:A61"/>
    <mergeCell ref="C60:C61"/>
    <mergeCell ref="D60:D61"/>
    <mergeCell ref="E60:E61"/>
    <mergeCell ref="F60:H60"/>
    <mergeCell ref="I60:I61"/>
    <mergeCell ref="A58:B58"/>
    <mergeCell ref="C117:I117"/>
    <mergeCell ref="A115:C115"/>
    <mergeCell ref="D115:J115"/>
    <mergeCell ref="A114:C114"/>
    <mergeCell ref="D114:J114"/>
    <mergeCell ref="B60:B61"/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B75:B76"/>
    <mergeCell ref="C75:C76"/>
    <mergeCell ref="D75:D76"/>
    <mergeCell ref="E75:E76"/>
    <mergeCell ref="F75:H75"/>
    <mergeCell ref="I75:I76"/>
    <mergeCell ref="C48:C49"/>
    <mergeCell ref="D48:D49"/>
    <mergeCell ref="E48:E49"/>
    <mergeCell ref="F48:H48"/>
    <mergeCell ref="I48:I49"/>
    <mergeCell ref="C58:I58"/>
    <mergeCell ref="A55:B55"/>
    <mergeCell ref="C55:I55"/>
    <mergeCell ref="A56:B56"/>
    <mergeCell ref="C56:I56"/>
    <mergeCell ref="A57:B57"/>
    <mergeCell ref="C57:I57"/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</mergeCells>
  <hyperlinks>
    <hyperlink ref="A1" location="_edn1" display="_edn1"/>
    <hyperlink ref="A116" location="_ednref1" display="_ednref1"/>
    <hyperlink ref="C117" r:id="rId1" display="https://zakupki.gov.ru/epz/orderplan/pg2020/general-info.html?plan-number=2024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c43OlteDMDMN6hc5LNoAq+HOkSo=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qNJwRl/PGSvWUjnBREjw0pLLvqs=</DigestValue>
    </Reference>
  </SignedInfo>
  <SignatureValue>INNFicoQnYXenY2SvQRf+0qp1CeqLDWt32LPzE5ZmHD4b4wgGgXt1NTg3+7nBU/Z5yB3AyEb1BIV
tzN5VBTyFLbHcFIoybRPTU67F5Wo7EY7EHIGVE8wnbfyHgNuOHumx2ncwR44m2Bu9fA+fiJMIi+I
nqhDRSY+wG/i+EmJjfk=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y9Ipb3ilJrhL0KwNV6XIWc18WiY=</DigestValue>
      </Reference>
      <Reference URI="/xl/worksheets/sheet1.xml?ContentType=application/vnd.openxmlformats-officedocument.spreadsheetml.worksheet+xml">
        <DigestMethod Algorithm="http://www.w3.org/2000/09/xmldsig#sha1"/>
        <DigestValue>E10HRMxkQFucoX34EVy/u1l5BcY=</DigestValue>
      </Reference>
      <Reference URI="/xl/styles.xml?ContentType=application/vnd.openxmlformats-officedocument.spreadsheetml.styles+xml">
        <DigestMethod Algorithm="http://www.w3.org/2000/09/xmldsig#sha1"/>
        <DigestValue>tgcUpFri8PiOcTy7Dk8HmNDIzgM=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EOy9YnZ/wGZNnW28giRnnPK5OAs=</DigestValue>
      </Reference>
      <Reference URI="/xl/sharedStrings.xml?ContentType=application/vnd.openxmlformats-officedocument.spreadsheetml.sharedStrings+xml">
        <DigestMethod Algorithm="http://www.w3.org/2000/09/xmldsig#sha1"/>
        <DigestValue>40rofOGn2FVVkwe7M/EnyJyhvIM=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HXWvTgc7e2fp/FshI8x4O60AW3k=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2024-11-15T00:21:22Z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2024-11-15T00:21:22Z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2024-11-13T09:18:58Z</dcterms:modified>
</cp:coreProperties>
</file>